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0" windowHeight="0"/>
  </bookViews>
  <sheets>
    <sheet name="Rekapitulace stavby" sheetId="1" r:id="rId1"/>
    <sheet name="SO.01 - Oprava vnějšího p..." sheetId="2" r:id="rId2"/>
    <sheet name="SO.02 - Oprava střechy" sheetId="3" r:id="rId3"/>
    <sheet name="SO.03 - Oprava čekárny" sheetId="4" r:id="rId4"/>
    <sheet name="SO.04 - Oprava dopravní k..." sheetId="5" r:id="rId5"/>
    <sheet name="05.1 - Vnitřní opravy ele..." sheetId="6" r:id="rId6"/>
    <sheet name="05.2 - Hromosvod" sheetId="7" r:id="rId7"/>
    <sheet name="SO.06 - Oprava zpevněných..." sheetId="8" r:id="rId8"/>
    <sheet name="SO.07 - Demolice WC pro c..." sheetId="9" r:id="rId9"/>
    <sheet name="SO.08 - VRN" sheetId="10" r:id="rId10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'SO.01 - Oprava vnějšího p...'!$C$134:$K$478</definedName>
    <definedName name="_xlnm.Print_Area" localSheetId="1">'SO.01 - Oprava vnějšího p...'!$C$4:$J$76,'SO.01 - Oprava vnějšího p...'!$C$82:$J$116,'SO.01 - Oprava vnějšího p...'!$C$122:$J$478</definedName>
    <definedName name="_xlnm.Print_Titles" localSheetId="1">'SO.01 - Oprava vnějšího p...'!$134:$134</definedName>
    <definedName name="_xlnm._FilterDatabase" localSheetId="2" hidden="1">'SO.02 - Oprava střechy'!$C$128:$K$261</definedName>
    <definedName name="_xlnm.Print_Area" localSheetId="2">'SO.02 - Oprava střechy'!$C$4:$J$76,'SO.02 - Oprava střechy'!$C$82:$J$110,'SO.02 - Oprava střechy'!$C$116:$J$261</definedName>
    <definedName name="_xlnm.Print_Titles" localSheetId="2">'SO.02 - Oprava střechy'!$128:$128</definedName>
    <definedName name="_xlnm._FilterDatabase" localSheetId="3" hidden="1">'SO.03 - Oprava čekárny'!$C$134:$K$273</definedName>
    <definedName name="_xlnm.Print_Area" localSheetId="3">'SO.03 - Oprava čekárny'!$C$4:$J$76,'SO.03 - Oprava čekárny'!$C$82:$J$116,'SO.03 - Oprava čekárny'!$C$122:$J$273</definedName>
    <definedName name="_xlnm.Print_Titles" localSheetId="3">'SO.03 - Oprava čekárny'!$134:$134</definedName>
    <definedName name="_xlnm._FilterDatabase" localSheetId="4" hidden="1">'SO.04 - Oprava dopravní k...'!$C$140:$K$474</definedName>
    <definedName name="_xlnm.Print_Area" localSheetId="4">'SO.04 - Oprava dopravní k...'!$C$4:$J$76,'SO.04 - Oprava dopravní k...'!$C$82:$J$122,'SO.04 - Oprava dopravní k...'!$C$128:$J$474</definedName>
    <definedName name="_xlnm.Print_Titles" localSheetId="4">'SO.04 - Oprava dopravní k...'!$140:$140</definedName>
    <definedName name="_xlnm._FilterDatabase" localSheetId="5" hidden="1">'05.1 - Vnitřní opravy ele...'!$C$124:$K$195</definedName>
    <definedName name="_xlnm.Print_Area" localSheetId="5">'05.1 - Vnitřní opravy ele...'!$C$4:$J$76,'05.1 - Vnitřní opravy ele...'!$C$82:$J$104,'05.1 - Vnitřní opravy ele...'!$C$110:$J$195</definedName>
    <definedName name="_xlnm.Print_Titles" localSheetId="5">'05.1 - Vnitřní opravy ele...'!$124:$124</definedName>
    <definedName name="_xlnm._FilterDatabase" localSheetId="6" hidden="1">'05.2 - Hromosvod'!$C$121:$K$157</definedName>
    <definedName name="_xlnm.Print_Area" localSheetId="6">'05.2 - Hromosvod'!$C$4:$J$76,'05.2 - Hromosvod'!$C$82:$J$101,'05.2 - Hromosvod'!$C$107:$J$157</definedName>
    <definedName name="_xlnm.Print_Titles" localSheetId="6">'05.2 - Hromosvod'!$121:$121</definedName>
    <definedName name="_xlnm._FilterDatabase" localSheetId="7" hidden="1">'SO.06 - Oprava zpevněných...'!$C$132:$K$297</definedName>
    <definedName name="_xlnm.Print_Area" localSheetId="7">'SO.06 - Oprava zpevněných...'!$C$4:$J$76,'SO.06 - Oprava zpevněných...'!$C$82:$J$114,'SO.06 - Oprava zpevněných...'!$C$120:$J$297</definedName>
    <definedName name="_xlnm.Print_Titles" localSheetId="7">'SO.06 - Oprava zpevněných...'!$132:$132</definedName>
    <definedName name="_xlnm._FilterDatabase" localSheetId="8" hidden="1">'SO.07 - Demolice WC pro c...'!$C$125:$K$181</definedName>
    <definedName name="_xlnm.Print_Area" localSheetId="8">'SO.07 - Demolice WC pro c...'!$C$4:$J$76,'SO.07 - Demolice WC pro c...'!$C$82:$J$107,'SO.07 - Demolice WC pro c...'!$C$113:$J$181</definedName>
    <definedName name="_xlnm.Print_Titles" localSheetId="8">'SO.07 - Demolice WC pro c...'!$125:$125</definedName>
    <definedName name="_xlnm._FilterDatabase" localSheetId="9" hidden="1">'SO.08 - VRN'!$C$120:$K$133</definedName>
    <definedName name="_xlnm.Print_Area" localSheetId="9">'SO.08 - VRN'!$C$4:$J$76,'SO.08 - VRN'!$C$82:$J$102,'SO.08 - VRN'!$C$108:$J$133</definedName>
    <definedName name="_xlnm.Print_Titles" localSheetId="9">'SO.08 - VRN'!$120:$120</definedName>
  </definedNames>
  <calcPr/>
</workbook>
</file>

<file path=xl/calcChain.xml><?xml version="1.0" encoding="utf-8"?>
<calcChain xmlns="http://schemas.openxmlformats.org/spreadsheetml/2006/main">
  <c i="10" l="1" r="J37"/>
  <c r="J36"/>
  <c i="1" r="AY104"/>
  <c i="10" r="J35"/>
  <c i="1" r="AX104"/>
  <c i="10"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24"/>
  <c r="BH124"/>
  <c r="BG124"/>
  <c r="BF124"/>
  <c r="T124"/>
  <c r="T123"/>
  <c r="R124"/>
  <c r="R123"/>
  <c r="P124"/>
  <c r="P123"/>
  <c r="J118"/>
  <c r="F117"/>
  <c r="F115"/>
  <c r="E113"/>
  <c r="J92"/>
  <c r="F91"/>
  <c r="F89"/>
  <c r="E87"/>
  <c r="J21"/>
  <c r="E21"/>
  <c r="J117"/>
  <c r="J20"/>
  <c r="J18"/>
  <c r="E18"/>
  <c r="F118"/>
  <c r="J17"/>
  <c r="J12"/>
  <c r="J115"/>
  <c r="E7"/>
  <c r="E111"/>
  <c i="9" r="J37"/>
  <c r="J36"/>
  <c i="1" r="AY103"/>
  <c i="9" r="J35"/>
  <c i="1" r="AX103"/>
  <c i="9" r="BI181"/>
  <c r="BH181"/>
  <c r="BG181"/>
  <c r="BF181"/>
  <c r="T181"/>
  <c r="T180"/>
  <c r="R181"/>
  <c r="R180"/>
  <c r="P181"/>
  <c r="P180"/>
  <c r="BI179"/>
  <c r="BH179"/>
  <c r="BG179"/>
  <c r="BF179"/>
  <c r="T179"/>
  <c r="T178"/>
  <c r="T177"/>
  <c r="R179"/>
  <c r="R178"/>
  <c r="R177"/>
  <c r="P179"/>
  <c r="P178"/>
  <c r="P177"/>
  <c r="BI176"/>
  <c r="BH176"/>
  <c r="BG176"/>
  <c r="BF176"/>
  <c r="T176"/>
  <c r="T175"/>
  <c r="R176"/>
  <c r="R175"/>
  <c r="P176"/>
  <c r="P175"/>
  <c r="BI171"/>
  <c r="BH171"/>
  <c r="BG171"/>
  <c r="BF171"/>
  <c r="T171"/>
  <c r="T170"/>
  <c r="T169"/>
  <c r="R171"/>
  <c r="R170"/>
  <c r="R169"/>
  <c r="P171"/>
  <c r="P170"/>
  <c r="P169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F122"/>
  <c r="F120"/>
  <c r="E118"/>
  <c r="J92"/>
  <c r="F91"/>
  <c r="F89"/>
  <c r="E87"/>
  <c r="J21"/>
  <c r="E21"/>
  <c r="J91"/>
  <c r="J20"/>
  <c r="J18"/>
  <c r="E18"/>
  <c r="F123"/>
  <c r="J17"/>
  <c r="J12"/>
  <c r="J120"/>
  <c r="E7"/>
  <c r="E85"/>
  <c i="8" r="J37"/>
  <c r="J36"/>
  <c i="1" r="AY102"/>
  <c i="8" r="J35"/>
  <c i="1" r="AX102"/>
  <c i="8" r="BI297"/>
  <c r="BH297"/>
  <c r="BG297"/>
  <c r="BF297"/>
  <c r="T297"/>
  <c r="T296"/>
  <c r="R297"/>
  <c r="R296"/>
  <c r="P297"/>
  <c r="P296"/>
  <c r="BI292"/>
  <c r="BH292"/>
  <c r="BG292"/>
  <c r="BF292"/>
  <c r="T292"/>
  <c r="T291"/>
  <c r="R292"/>
  <c r="R291"/>
  <c r="P292"/>
  <c r="P291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0"/>
  <c r="BH260"/>
  <c r="BG260"/>
  <c r="BF260"/>
  <c r="T260"/>
  <c r="T259"/>
  <c r="R260"/>
  <c r="R259"/>
  <c r="P260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T229"/>
  <c r="R230"/>
  <c r="R229"/>
  <c r="P230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199"/>
  <c r="BH199"/>
  <c r="BG199"/>
  <c r="BF199"/>
  <c r="T199"/>
  <c r="R199"/>
  <c r="P199"/>
  <c r="BI197"/>
  <c r="BH197"/>
  <c r="BG197"/>
  <c r="BF197"/>
  <c r="T197"/>
  <c r="R197"/>
  <c r="P197"/>
  <c r="BI191"/>
  <c r="BH191"/>
  <c r="BG191"/>
  <c r="BF191"/>
  <c r="T191"/>
  <c r="R191"/>
  <c r="P191"/>
  <c r="BI190"/>
  <c r="BH190"/>
  <c r="BG190"/>
  <c r="BF190"/>
  <c r="T190"/>
  <c r="R190"/>
  <c r="P190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30"/>
  <c r="F129"/>
  <c r="F127"/>
  <c r="E125"/>
  <c r="J92"/>
  <c r="F91"/>
  <c r="F89"/>
  <c r="E87"/>
  <c r="J21"/>
  <c r="E21"/>
  <c r="J129"/>
  <c r="J20"/>
  <c r="J18"/>
  <c r="E18"/>
  <c r="F130"/>
  <c r="J17"/>
  <c r="J12"/>
  <c r="J89"/>
  <c r="E7"/>
  <c r="E123"/>
  <c i="7" r="J39"/>
  <c r="J38"/>
  <c i="1" r="AY101"/>
  <c i="7" r="J37"/>
  <c i="1" r="AX101"/>
  <c i="7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8"/>
  <c r="F116"/>
  <c r="E114"/>
  <c r="J94"/>
  <c r="F93"/>
  <c r="F91"/>
  <c r="E89"/>
  <c r="J23"/>
  <c r="E23"/>
  <c r="J93"/>
  <c r="J22"/>
  <c r="J20"/>
  <c r="E20"/>
  <c r="F119"/>
  <c r="J19"/>
  <c r="J14"/>
  <c r="J116"/>
  <c r="E7"/>
  <c r="E85"/>
  <c i="6" r="J39"/>
  <c r="J38"/>
  <c i="1" r="AY100"/>
  <c i="6" r="J37"/>
  <c i="1" r="AX100"/>
  <c i="6"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1"/>
  <c r="F119"/>
  <c r="E117"/>
  <c r="J94"/>
  <c r="F93"/>
  <c r="F91"/>
  <c r="E89"/>
  <c r="J23"/>
  <c r="E23"/>
  <c r="J121"/>
  <c r="J22"/>
  <c r="J20"/>
  <c r="E20"/>
  <c r="F122"/>
  <c r="J19"/>
  <c r="J14"/>
  <c r="J91"/>
  <c r="E7"/>
  <c r="E113"/>
  <c i="5" r="J37"/>
  <c r="J36"/>
  <c i="1" r="AY98"/>
  <c i="5" r="J35"/>
  <c i="1" r="AX98"/>
  <c i="5" r="BI473"/>
  <c r="BH473"/>
  <c r="BG473"/>
  <c r="BF473"/>
  <c r="T473"/>
  <c r="T472"/>
  <c r="R473"/>
  <c r="R472"/>
  <c r="P473"/>
  <c r="P472"/>
  <c r="BI470"/>
  <c r="BH470"/>
  <c r="BG470"/>
  <c r="BF470"/>
  <c r="T470"/>
  <c r="T469"/>
  <c r="T468"/>
  <c r="R470"/>
  <c r="R469"/>
  <c r="R468"/>
  <c r="P470"/>
  <c r="P469"/>
  <c r="P468"/>
  <c r="BI447"/>
  <c r="BH447"/>
  <c r="BG447"/>
  <c r="BF447"/>
  <c r="T447"/>
  <c r="R447"/>
  <c r="P447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4"/>
  <c r="BH424"/>
  <c r="BG424"/>
  <c r="BF424"/>
  <c r="T424"/>
  <c r="R424"/>
  <c r="P424"/>
  <c r="BI418"/>
  <c r="BH418"/>
  <c r="BG418"/>
  <c r="BF418"/>
  <c r="T418"/>
  <c r="R418"/>
  <c r="P418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398"/>
  <c r="BH398"/>
  <c r="BG398"/>
  <c r="BF398"/>
  <c r="T398"/>
  <c r="R398"/>
  <c r="P398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9"/>
  <c r="BH389"/>
  <c r="BG389"/>
  <c r="BF389"/>
  <c r="T389"/>
  <c r="R389"/>
  <c r="P389"/>
  <c r="BI377"/>
  <c r="BH377"/>
  <c r="BG377"/>
  <c r="BF377"/>
  <c r="T377"/>
  <c r="R377"/>
  <c r="P377"/>
  <c r="BI374"/>
  <c r="BH374"/>
  <c r="BG374"/>
  <c r="BF374"/>
  <c r="T374"/>
  <c r="R374"/>
  <c r="P374"/>
  <c r="BI366"/>
  <c r="BH366"/>
  <c r="BG366"/>
  <c r="BF366"/>
  <c r="T366"/>
  <c r="R366"/>
  <c r="P366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36"/>
  <c r="BH336"/>
  <c r="BG336"/>
  <c r="BF336"/>
  <c r="T336"/>
  <c r="R336"/>
  <c r="P336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1"/>
  <c r="BH311"/>
  <c r="BG311"/>
  <c r="BF311"/>
  <c r="T311"/>
  <c r="T310"/>
  <c r="R311"/>
  <c r="R310"/>
  <c r="P311"/>
  <c r="P310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T247"/>
  <c r="R248"/>
  <c r="R247"/>
  <c r="P248"/>
  <c r="P247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4"/>
  <c r="BH184"/>
  <c r="BG184"/>
  <c r="BF184"/>
  <c r="T184"/>
  <c r="R184"/>
  <c r="P184"/>
  <c r="BI183"/>
  <c r="BH183"/>
  <c r="BG183"/>
  <c r="BF183"/>
  <c r="T183"/>
  <c r="R183"/>
  <c r="P183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J138"/>
  <c r="F137"/>
  <c r="F135"/>
  <c r="E133"/>
  <c r="J92"/>
  <c r="F91"/>
  <c r="F89"/>
  <c r="E87"/>
  <c r="J21"/>
  <c r="E21"/>
  <c r="J137"/>
  <c r="J20"/>
  <c r="J18"/>
  <c r="E18"/>
  <c r="F92"/>
  <c r="J17"/>
  <c r="J12"/>
  <c r="J89"/>
  <c r="E7"/>
  <c r="E85"/>
  <c i="4" r="J37"/>
  <c r="J36"/>
  <c i="1" r="AY97"/>
  <c i="4" r="J35"/>
  <c i="1" r="AX97"/>
  <c i="4"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T237"/>
  <c r="R238"/>
  <c r="R237"/>
  <c r="P238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T196"/>
  <c r="R197"/>
  <c r="R196"/>
  <c r="P197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8"/>
  <c r="BH138"/>
  <c r="BG138"/>
  <c r="BF138"/>
  <c r="T138"/>
  <c r="R138"/>
  <c r="P138"/>
  <c r="J132"/>
  <c r="F131"/>
  <c r="F129"/>
  <c r="E127"/>
  <c r="J92"/>
  <c r="F91"/>
  <c r="F89"/>
  <c r="E87"/>
  <c r="J21"/>
  <c r="E21"/>
  <c r="J91"/>
  <c r="J20"/>
  <c r="J18"/>
  <c r="E18"/>
  <c r="F92"/>
  <c r="J17"/>
  <c r="J12"/>
  <c r="J129"/>
  <c r="E7"/>
  <c r="E125"/>
  <c i="3" r="J37"/>
  <c r="J36"/>
  <c i="1" r="AY96"/>
  <c i="3" r="J35"/>
  <c i="1" r="AX96"/>
  <c i="3" r="BI260"/>
  <c r="BH260"/>
  <c r="BG260"/>
  <c r="BF260"/>
  <c r="T260"/>
  <c r="T259"/>
  <c r="R260"/>
  <c r="R259"/>
  <c r="P260"/>
  <c r="P259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2"/>
  <c r="BH132"/>
  <c r="BG132"/>
  <c r="BF132"/>
  <c r="T132"/>
  <c r="T131"/>
  <c r="R132"/>
  <c r="R131"/>
  <c r="P132"/>
  <c r="P131"/>
  <c r="J126"/>
  <c r="F125"/>
  <c r="F123"/>
  <c r="E121"/>
  <c r="J92"/>
  <c r="F91"/>
  <c r="F89"/>
  <c r="E87"/>
  <c r="J21"/>
  <c r="E21"/>
  <c r="J125"/>
  <c r="J20"/>
  <c r="J18"/>
  <c r="E18"/>
  <c r="F92"/>
  <c r="J17"/>
  <c r="J12"/>
  <c r="J89"/>
  <c r="E7"/>
  <c r="E85"/>
  <c i="2" r="J37"/>
  <c r="J36"/>
  <c i="1" r="AY95"/>
  <c i="2" r="J35"/>
  <c i="1" r="AX95"/>
  <c i="2" r="BI478"/>
  <c r="BH478"/>
  <c r="BG478"/>
  <c r="BF478"/>
  <c r="T478"/>
  <c r="T477"/>
  <c r="T476"/>
  <c r="R478"/>
  <c r="R477"/>
  <c r="R476"/>
  <c r="P478"/>
  <c r="P477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4"/>
  <c r="BH454"/>
  <c r="BG454"/>
  <c r="BF454"/>
  <c r="T454"/>
  <c r="R454"/>
  <c r="P454"/>
  <c r="BI453"/>
  <c r="BH453"/>
  <c r="BG453"/>
  <c r="BF453"/>
  <c r="T453"/>
  <c r="R453"/>
  <c r="P453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8"/>
  <c r="BH438"/>
  <c r="BG438"/>
  <c r="BF438"/>
  <c r="T438"/>
  <c r="R438"/>
  <c r="P438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3"/>
  <c r="BH423"/>
  <c r="BG423"/>
  <c r="BF423"/>
  <c r="T423"/>
  <c r="R423"/>
  <c r="P423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396"/>
  <c r="BH396"/>
  <c r="BG396"/>
  <c r="BF396"/>
  <c r="T396"/>
  <c r="R396"/>
  <c r="P396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4"/>
  <c r="BH384"/>
  <c r="BG384"/>
  <c r="BF384"/>
  <c r="T384"/>
  <c r="R384"/>
  <c r="P384"/>
  <c r="BI379"/>
  <c r="BH379"/>
  <c r="BG379"/>
  <c r="BF379"/>
  <c r="T379"/>
  <c r="R379"/>
  <c r="P379"/>
  <c r="BI375"/>
  <c r="BH375"/>
  <c r="BG375"/>
  <c r="BF375"/>
  <c r="T375"/>
  <c r="R375"/>
  <c r="P375"/>
  <c r="BI368"/>
  <c r="BH368"/>
  <c r="BG368"/>
  <c r="BF368"/>
  <c r="T368"/>
  <c r="R368"/>
  <c r="P368"/>
  <c r="BI363"/>
  <c r="BH363"/>
  <c r="BG363"/>
  <c r="BF363"/>
  <c r="T363"/>
  <c r="R363"/>
  <c r="P363"/>
  <c r="BI356"/>
  <c r="BH356"/>
  <c r="BG356"/>
  <c r="BF356"/>
  <c r="T356"/>
  <c r="R356"/>
  <c r="P356"/>
  <c r="BI344"/>
  <c r="BH344"/>
  <c r="BG344"/>
  <c r="BF344"/>
  <c r="T344"/>
  <c r="R344"/>
  <c r="P344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28"/>
  <c r="BH328"/>
  <c r="BG328"/>
  <c r="BF328"/>
  <c r="T328"/>
  <c r="R328"/>
  <c r="P328"/>
  <c r="BI315"/>
  <c r="BH315"/>
  <c r="BG315"/>
  <c r="BF315"/>
  <c r="T315"/>
  <c r="R315"/>
  <c r="P315"/>
  <c r="BI312"/>
  <c r="BH312"/>
  <c r="BG312"/>
  <c r="BF312"/>
  <c r="T312"/>
  <c r="T311"/>
  <c r="R312"/>
  <c r="R311"/>
  <c r="P312"/>
  <c r="P311"/>
  <c r="BI308"/>
  <c r="BH308"/>
  <c r="BG308"/>
  <c r="BF308"/>
  <c r="T308"/>
  <c r="R308"/>
  <c r="P308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T295"/>
  <c r="R296"/>
  <c r="R295"/>
  <c r="P296"/>
  <c r="P295"/>
  <c r="BI293"/>
  <c r="BH293"/>
  <c r="BG293"/>
  <c r="BF293"/>
  <c r="T293"/>
  <c r="T292"/>
  <c r="R293"/>
  <c r="R292"/>
  <c r="P293"/>
  <c r="P292"/>
  <c r="BI291"/>
  <c r="BH291"/>
  <c r="BG291"/>
  <c r="BF291"/>
  <c r="T291"/>
  <c r="R291"/>
  <c r="P291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1"/>
  <c r="BH271"/>
  <c r="BG271"/>
  <c r="BF271"/>
  <c r="T271"/>
  <c r="R271"/>
  <c r="P271"/>
  <c r="BI260"/>
  <c r="BH260"/>
  <c r="BG260"/>
  <c r="BF260"/>
  <c r="T260"/>
  <c r="R260"/>
  <c r="P260"/>
  <c r="BI253"/>
  <c r="BH253"/>
  <c r="BG253"/>
  <c r="BF253"/>
  <c r="T253"/>
  <c r="R253"/>
  <c r="P253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17"/>
  <c r="BH217"/>
  <c r="BG217"/>
  <c r="BF217"/>
  <c r="T217"/>
  <c r="R217"/>
  <c r="P217"/>
  <c r="BI205"/>
  <c r="BH205"/>
  <c r="BG205"/>
  <c r="BF205"/>
  <c r="T205"/>
  <c r="R205"/>
  <c r="P205"/>
  <c r="BI197"/>
  <c r="BH197"/>
  <c r="BG197"/>
  <c r="BF197"/>
  <c r="T197"/>
  <c r="R197"/>
  <c r="P197"/>
  <c r="BI185"/>
  <c r="BH185"/>
  <c r="BG185"/>
  <c r="BF185"/>
  <c r="T185"/>
  <c r="R185"/>
  <c r="P185"/>
  <c r="BI181"/>
  <c r="BH181"/>
  <c r="BG181"/>
  <c r="BF181"/>
  <c r="T181"/>
  <c r="R181"/>
  <c r="P181"/>
  <c r="BI172"/>
  <c r="BH172"/>
  <c r="BG172"/>
  <c r="BF172"/>
  <c r="T172"/>
  <c r="R172"/>
  <c r="P172"/>
  <c r="BI168"/>
  <c r="BH168"/>
  <c r="BG168"/>
  <c r="BF168"/>
  <c r="T168"/>
  <c r="R168"/>
  <c r="P168"/>
  <c r="BI167"/>
  <c r="BH167"/>
  <c r="BG167"/>
  <c r="BF167"/>
  <c r="T167"/>
  <c r="R167"/>
  <c r="P167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49"/>
  <c r="BH149"/>
  <c r="BG149"/>
  <c r="BF149"/>
  <c r="T149"/>
  <c r="R149"/>
  <c r="P149"/>
  <c r="BI140"/>
  <c r="BH140"/>
  <c r="BG140"/>
  <c r="BF140"/>
  <c r="T140"/>
  <c r="R140"/>
  <c r="P140"/>
  <c r="BI138"/>
  <c r="BH138"/>
  <c r="BG138"/>
  <c r="BF138"/>
  <c r="T138"/>
  <c r="R138"/>
  <c r="P138"/>
  <c r="J132"/>
  <c r="F131"/>
  <c r="F129"/>
  <c r="E127"/>
  <c r="J92"/>
  <c r="F91"/>
  <c r="F89"/>
  <c r="E87"/>
  <c r="J21"/>
  <c r="E21"/>
  <c r="J131"/>
  <c r="J20"/>
  <c r="J18"/>
  <c r="E18"/>
  <c r="F132"/>
  <c r="J17"/>
  <c r="J12"/>
  <c r="J129"/>
  <c r="E7"/>
  <c r="E125"/>
  <c i="1" r="L90"/>
  <c r="AM90"/>
  <c r="AM89"/>
  <c r="L89"/>
  <c r="AM87"/>
  <c r="L87"/>
  <c r="L85"/>
  <c r="L84"/>
  <c i="10" r="BK132"/>
  <c r="J132"/>
  <c r="BK130"/>
  <c i="8" r="J282"/>
  <c r="J280"/>
  <c r="BK278"/>
  <c r="BK277"/>
  <c r="J272"/>
  <c r="BK267"/>
  <c r="BK265"/>
  <c r="BK263"/>
  <c r="J258"/>
  <c r="BK241"/>
  <c r="BK239"/>
  <c r="BK237"/>
  <c r="J235"/>
  <c r="J224"/>
  <c r="J220"/>
  <c r="J214"/>
  <c r="BK211"/>
  <c r="BK205"/>
  <c r="J199"/>
  <c r="J190"/>
  <c r="J182"/>
  <c r="BK181"/>
  <c r="BK178"/>
  <c r="BK176"/>
  <c r="BK173"/>
  <c r="BK172"/>
  <c r="BK170"/>
  <c r="J167"/>
  <c r="BK166"/>
  <c r="BK155"/>
  <c r="BK153"/>
  <c r="J147"/>
  <c r="J140"/>
  <c i="5" r="J473"/>
  <c r="J470"/>
  <c r="BK447"/>
  <c r="BK433"/>
  <c r="J432"/>
  <c r="J430"/>
  <c r="J426"/>
  <c r="BK418"/>
  <c r="J417"/>
  <c r="J415"/>
  <c r="BK413"/>
  <c r="BK411"/>
  <c r="J410"/>
  <c r="BK408"/>
  <c r="BK407"/>
  <c r="J406"/>
  <c r="BK398"/>
  <c r="J377"/>
  <c r="J374"/>
  <c r="J360"/>
  <c r="J357"/>
  <c r="J354"/>
  <c r="BK352"/>
  <c r="J351"/>
  <c r="BK345"/>
  <c r="J344"/>
  <c r="BK336"/>
  <c r="BK328"/>
  <c r="J326"/>
  <c r="J316"/>
  <c r="J311"/>
  <c r="BK305"/>
  <c r="J303"/>
  <c r="J299"/>
  <c r="BK298"/>
  <c r="J297"/>
  <c r="J296"/>
  <c r="J295"/>
  <c r="BK294"/>
  <c r="J293"/>
  <c r="J289"/>
  <c r="J288"/>
  <c r="J286"/>
  <c r="J285"/>
  <c r="J284"/>
  <c r="BK276"/>
  <c r="BK269"/>
  <c r="J267"/>
  <c r="BK262"/>
  <c r="J260"/>
  <c r="J252"/>
  <c r="BK251"/>
  <c r="J242"/>
  <c r="J238"/>
  <c r="BK236"/>
  <c r="J234"/>
  <c r="BK232"/>
  <c r="J231"/>
  <c r="BK227"/>
  <c r="J220"/>
  <c r="J204"/>
  <c r="BK202"/>
  <c r="J183"/>
  <c r="BK168"/>
  <c r="J167"/>
  <c r="J166"/>
  <c r="J161"/>
  <c r="J156"/>
  <c r="BK152"/>
  <c r="J146"/>
  <c r="J144"/>
  <c i="4" r="J271"/>
  <c r="J267"/>
  <c r="BK251"/>
  <c r="J249"/>
  <c r="BK245"/>
  <c r="J238"/>
  <c r="J234"/>
  <c r="BK231"/>
  <c r="J218"/>
  <c r="BK216"/>
  <c r="J213"/>
  <c r="BK211"/>
  <c r="BK209"/>
  <c r="J208"/>
  <c r="BK206"/>
  <c r="BK202"/>
  <c r="BK200"/>
  <c r="BK199"/>
  <c r="J195"/>
  <c r="J192"/>
  <c r="J180"/>
  <c r="J175"/>
  <c r="BK166"/>
  <c r="J162"/>
  <c r="J157"/>
  <c r="J154"/>
  <c r="BK147"/>
  <c r="J144"/>
  <c r="J138"/>
  <c i="3" r="BK251"/>
  <c r="J249"/>
  <c r="BK247"/>
  <c r="J244"/>
  <c r="BK240"/>
  <c r="BK237"/>
  <c r="BK234"/>
  <c r="BK231"/>
  <c r="BK228"/>
  <c r="J223"/>
  <c r="J217"/>
  <c r="J205"/>
  <c r="J201"/>
  <c r="J194"/>
  <c r="BK193"/>
  <c r="J188"/>
  <c r="BK184"/>
  <c r="J183"/>
  <c r="BK181"/>
  <c r="J177"/>
  <c r="BK174"/>
  <c r="J170"/>
  <c r="J168"/>
  <c r="J158"/>
  <c r="BK147"/>
  <c r="BK146"/>
  <c r="BK142"/>
  <c r="BK141"/>
  <c i="2" r="BK474"/>
  <c r="BK472"/>
  <c r="BK470"/>
  <c r="BK464"/>
  <c r="BK461"/>
  <c r="BK460"/>
  <c r="BK458"/>
  <c r="BK457"/>
  <c r="J453"/>
  <c r="BK449"/>
  <c r="BK448"/>
  <c r="J447"/>
  <c r="J446"/>
  <c r="BK443"/>
  <c r="BK435"/>
  <c r="J433"/>
  <c r="J422"/>
  <c r="J420"/>
  <c r="BK417"/>
  <c r="BK414"/>
  <c r="J412"/>
  <c r="BK411"/>
  <c r="J410"/>
  <c r="J409"/>
  <c r="J395"/>
  <c r="BK393"/>
  <c r="BK392"/>
  <c r="J390"/>
  <c r="BK389"/>
  <c r="BK379"/>
  <c r="J375"/>
  <c r="J368"/>
  <c r="BK356"/>
  <c r="BK332"/>
  <c r="BK315"/>
  <c r="BK312"/>
  <c r="BK308"/>
  <c r="BK307"/>
  <c r="BK302"/>
  <c r="BK293"/>
  <c r="J291"/>
  <c r="J284"/>
  <c r="J283"/>
  <c r="BK279"/>
  <c r="BK278"/>
  <c r="BK277"/>
  <c r="J276"/>
  <c r="J275"/>
  <c r="BK248"/>
  <c r="J239"/>
  <c r="BK237"/>
  <c r="BK233"/>
  <c r="BK232"/>
  <c r="BK227"/>
  <c r="J226"/>
  <c r="J223"/>
  <c r="BK185"/>
  <c r="BK181"/>
  <c r="J172"/>
  <c r="J168"/>
  <c r="J167"/>
  <c r="J155"/>
  <c r="BK149"/>
  <c r="BK140"/>
  <c r="J138"/>
  <c i="10" r="J133"/>
  <c r="J130"/>
  <c r="BK124"/>
  <c r="J124"/>
  <c i="9" r="BK181"/>
  <c r="J181"/>
  <c r="BK179"/>
  <c r="J179"/>
  <c r="BK176"/>
  <c r="J176"/>
  <c r="BK171"/>
  <c r="J171"/>
  <c r="BK165"/>
  <c r="J165"/>
  <c r="BK164"/>
  <c r="J164"/>
  <c r="BK163"/>
  <c r="J163"/>
  <c r="BK162"/>
  <c r="J162"/>
  <c r="BK161"/>
  <c r="J161"/>
  <c r="BK160"/>
  <c r="J160"/>
  <c r="BK159"/>
  <c r="J159"/>
  <c r="BK157"/>
  <c r="J157"/>
  <c r="BK156"/>
  <c r="J156"/>
  <c r="BK149"/>
  <c r="J149"/>
  <c r="J147"/>
  <c r="BK145"/>
  <c r="J144"/>
  <c r="J142"/>
  <c r="BK138"/>
  <c r="BK137"/>
  <c r="BK136"/>
  <c r="J135"/>
  <c r="BK134"/>
  <c r="J129"/>
  <c i="8" r="BK297"/>
  <c r="J292"/>
  <c r="J290"/>
  <c r="J286"/>
  <c r="J284"/>
  <c r="BK282"/>
  <c r="BK273"/>
  <c r="BK270"/>
  <c r="J269"/>
  <c r="J267"/>
  <c r="J265"/>
  <c r="BK264"/>
  <c r="BK260"/>
  <c r="BK256"/>
  <c r="BK254"/>
  <c r="J254"/>
  <c r="J252"/>
  <c r="J250"/>
  <c r="J248"/>
  <c r="BK246"/>
  <c r="J246"/>
  <c r="BK243"/>
  <c r="J241"/>
  <c r="J239"/>
  <c r="J237"/>
  <c r="BK234"/>
  <c r="J232"/>
  <c r="BK230"/>
  <c r="BK228"/>
  <c r="BK224"/>
  <c r="J223"/>
  <c r="J218"/>
  <c r="BK213"/>
  <c r="J211"/>
  <c r="BK207"/>
  <c r="J205"/>
  <c r="BK199"/>
  <c r="J197"/>
  <c r="J191"/>
  <c r="J181"/>
  <c r="BK180"/>
  <c r="J178"/>
  <c r="BK174"/>
  <c r="BK169"/>
  <c r="J166"/>
  <c r="J164"/>
  <c r="J160"/>
  <c r="BK158"/>
  <c r="J151"/>
  <c r="BK145"/>
  <c r="BK143"/>
  <c r="J136"/>
  <c i="7" r="BK155"/>
  <c r="BK153"/>
  <c r="J152"/>
  <c r="J151"/>
  <c r="J150"/>
  <c r="BK149"/>
  <c r="J148"/>
  <c r="BK146"/>
  <c r="BK141"/>
  <c r="BK140"/>
  <c r="BK138"/>
  <c r="J136"/>
  <c r="J135"/>
  <c r="J134"/>
  <c r="BK133"/>
  <c r="BK130"/>
  <c r="BK129"/>
  <c r="BK127"/>
  <c r="BK126"/>
  <c i="6" r="J195"/>
  <c r="BK193"/>
  <c r="J192"/>
  <c r="J191"/>
  <c r="J186"/>
  <c r="BK185"/>
  <c r="BK184"/>
  <c r="J182"/>
  <c r="J178"/>
  <c r="J177"/>
  <c r="BK176"/>
  <c r="J174"/>
  <c r="J173"/>
  <c r="BK172"/>
  <c r="BK171"/>
  <c r="J169"/>
  <c r="BK167"/>
  <c r="BK165"/>
  <c r="J164"/>
  <c r="J163"/>
  <c r="BK162"/>
  <c r="J161"/>
  <c r="BK160"/>
  <c r="J159"/>
  <c r="BK154"/>
  <c r="J152"/>
  <c r="BK151"/>
  <c r="J149"/>
  <c r="BK148"/>
  <c r="BK146"/>
  <c r="BK144"/>
  <c r="J142"/>
  <c r="J141"/>
  <c r="BK139"/>
  <c r="J138"/>
  <c r="J137"/>
  <c r="BK136"/>
  <c r="J135"/>
  <c r="J134"/>
  <c r="BK132"/>
  <c r="BK131"/>
  <c r="BK129"/>
  <c r="J129"/>
  <c r="BK128"/>
  <c r="J128"/>
  <c i="5" r="J433"/>
  <c r="BK432"/>
  <c r="J428"/>
  <c r="J427"/>
  <c r="BK424"/>
  <c r="J408"/>
  <c r="J407"/>
  <c r="J398"/>
  <c r="BK397"/>
  <c r="J395"/>
  <c r="BK389"/>
  <c r="J366"/>
  <c r="BK360"/>
  <c r="BK359"/>
  <c r="BK357"/>
  <c r="BK355"/>
  <c r="BK354"/>
  <c r="BK353"/>
  <c r="J352"/>
  <c r="J350"/>
  <c r="J349"/>
  <c r="BK348"/>
  <c r="J347"/>
  <c r="BK346"/>
  <c r="BK344"/>
  <c r="BK342"/>
  <c r="J336"/>
  <c r="J317"/>
  <c r="BK316"/>
  <c r="BK315"/>
  <c r="BK314"/>
  <c r="BK311"/>
  <c r="BK309"/>
  <c r="J308"/>
  <c r="J306"/>
  <c r="J302"/>
  <c r="BK300"/>
  <c r="BK297"/>
  <c r="BK295"/>
  <c r="J294"/>
  <c r="BK289"/>
  <c r="BK285"/>
  <c r="J279"/>
  <c r="BK278"/>
  <c r="J277"/>
  <c r="J274"/>
  <c r="J271"/>
  <c r="J264"/>
  <c r="BK248"/>
  <c r="J236"/>
  <c r="J235"/>
  <c r="J232"/>
  <c r="BK231"/>
  <c r="J229"/>
  <c r="J221"/>
  <c r="J207"/>
  <c r="J205"/>
  <c r="BK204"/>
  <c r="J203"/>
  <c r="BK200"/>
  <c r="J194"/>
  <c r="J190"/>
  <c r="BK184"/>
  <c r="BK183"/>
  <c r="J168"/>
  <c r="BK166"/>
  <c r="BK162"/>
  <c r="J148"/>
  <c r="BK145"/>
  <c i="4" r="BK273"/>
  <c r="J273"/>
  <c r="BK272"/>
  <c r="BK271"/>
  <c r="BK270"/>
  <c r="J256"/>
  <c r="BK255"/>
  <c r="BK254"/>
  <c r="BK253"/>
  <c r="J248"/>
  <c r="BK247"/>
  <c r="BK244"/>
  <c r="BK238"/>
  <c r="J236"/>
  <c r="BK235"/>
  <c r="BK233"/>
  <c r="J231"/>
  <c r="J227"/>
  <c r="J224"/>
  <c r="BK220"/>
  <c r="BK218"/>
  <c r="BK214"/>
  <c r="BK213"/>
  <c r="BK192"/>
  <c r="J190"/>
  <c r="BK188"/>
  <c r="BK187"/>
  <c r="BK185"/>
  <c r="BK178"/>
  <c r="BK173"/>
  <c r="J169"/>
  <c r="BK167"/>
  <c r="J166"/>
  <c r="BK165"/>
  <c r="BK163"/>
  <c r="BK162"/>
  <c r="J161"/>
  <c r="BK159"/>
  <c r="J158"/>
  <c r="BK157"/>
  <c r="BK150"/>
  <c r="J147"/>
  <c i="3" r="BK260"/>
  <c r="J260"/>
  <c r="BK257"/>
  <c r="J255"/>
  <c r="BK254"/>
  <c r="J253"/>
  <c r="J245"/>
  <c r="BK244"/>
  <c r="BK242"/>
  <c r="J240"/>
  <c r="J229"/>
  <c r="BK225"/>
  <c r="BK223"/>
  <c r="J221"/>
  <c r="J215"/>
  <c r="BK210"/>
  <c r="BK205"/>
  <c r="BK202"/>
  <c r="J193"/>
  <c r="BK170"/>
  <c r="BK168"/>
  <c r="BK157"/>
  <c r="J154"/>
  <c r="J147"/>
  <c r="J142"/>
  <c r="J141"/>
  <c r="J140"/>
  <c r="J138"/>
  <c r="BK132"/>
  <c i="2" r="J468"/>
  <c r="J466"/>
  <c r="J460"/>
  <c r="J458"/>
  <c r="BK456"/>
  <c r="J454"/>
  <c r="J448"/>
  <c r="BK446"/>
  <c r="J445"/>
  <c r="J444"/>
  <c r="J443"/>
  <c r="BK441"/>
  <c r="J439"/>
  <c r="J436"/>
  <c r="J435"/>
  <c r="J434"/>
  <c r="J427"/>
  <c r="BK426"/>
  <c r="J425"/>
  <c r="J423"/>
  <c r="BK422"/>
  <c r="BK420"/>
  <c r="BK412"/>
  <c r="BK396"/>
  <c r="BK390"/>
  <c r="J389"/>
  <c r="J363"/>
  <c r="J356"/>
  <c r="BK344"/>
  <c r="J336"/>
  <c r="J334"/>
  <c r="J312"/>
  <c r="BK304"/>
  <c r="J302"/>
  <c r="BK299"/>
  <c r="J298"/>
  <c r="J296"/>
  <c r="J293"/>
  <c r="J287"/>
  <c r="J285"/>
  <c r="BK284"/>
  <c r="J279"/>
  <c r="BK271"/>
  <c r="BK244"/>
  <c r="J243"/>
  <c r="J241"/>
  <c r="BK238"/>
  <c r="J237"/>
  <c r="J234"/>
  <c r="BK230"/>
  <c r="BK228"/>
  <c r="J227"/>
  <c r="BK217"/>
  <c r="J205"/>
  <c r="J181"/>
  <c r="BK168"/>
  <c r="BK167"/>
  <c r="BK163"/>
  <c r="BK161"/>
  <c r="J156"/>
  <c r="J149"/>
  <c r="BK138"/>
  <c i="9" r="BK147"/>
  <c r="BK146"/>
  <c r="J146"/>
  <c r="J145"/>
  <c r="BK144"/>
  <c r="BK142"/>
  <c r="J138"/>
  <c r="J137"/>
  <c r="J136"/>
  <c r="BK135"/>
  <c r="J134"/>
  <c r="BK132"/>
  <c r="J132"/>
  <c r="BK131"/>
  <c r="J131"/>
  <c r="BK130"/>
  <c r="J130"/>
  <c r="BK129"/>
  <c i="8" r="J297"/>
  <c r="BK292"/>
  <c r="BK290"/>
  <c r="BK286"/>
  <c r="BK284"/>
  <c r="BK280"/>
  <c r="J278"/>
  <c r="J277"/>
  <c r="J273"/>
  <c r="BK272"/>
  <c r="J270"/>
  <c r="BK269"/>
  <c r="J264"/>
  <c r="J263"/>
  <c r="J260"/>
  <c r="BK258"/>
  <c r="J256"/>
  <c r="BK252"/>
  <c r="BK250"/>
  <c r="BK248"/>
  <c r="J243"/>
  <c r="BK235"/>
  <c r="J234"/>
  <c r="BK232"/>
  <c r="J230"/>
  <c r="J228"/>
  <c r="BK227"/>
  <c r="BK225"/>
  <c r="BK218"/>
  <c r="BK214"/>
  <c r="J213"/>
  <c r="BK212"/>
  <c r="J207"/>
  <c r="BK197"/>
  <c r="J184"/>
  <c r="BK182"/>
  <c r="BK175"/>
  <c r="J172"/>
  <c r="J171"/>
  <c r="J170"/>
  <c r="BK167"/>
  <c r="BK164"/>
  <c r="BK162"/>
  <c r="BK160"/>
  <c r="J153"/>
  <c r="BK152"/>
  <c r="BK151"/>
  <c r="BK147"/>
  <c r="J143"/>
  <c r="BK138"/>
  <c r="BK136"/>
  <c i="7" r="J157"/>
  <c r="BK156"/>
  <c r="J155"/>
  <c r="J154"/>
  <c r="J153"/>
  <c r="J149"/>
  <c r="J147"/>
  <c r="J146"/>
  <c r="BK145"/>
  <c r="BK144"/>
  <c r="BK143"/>
  <c r="BK142"/>
  <c r="J139"/>
  <c r="J138"/>
  <c r="J137"/>
  <c r="BK135"/>
  <c r="BK132"/>
  <c r="J131"/>
  <c r="J129"/>
  <c r="J128"/>
  <c r="J127"/>
  <c r="J125"/>
  <c i="6" r="BK194"/>
  <c r="BK192"/>
  <c r="J189"/>
  <c r="J188"/>
  <c r="J187"/>
  <c r="J185"/>
  <c r="J184"/>
  <c r="BK183"/>
  <c r="BK182"/>
  <c r="J179"/>
  <c r="BK177"/>
  <c r="BK175"/>
  <c r="BK174"/>
  <c r="J172"/>
  <c r="BK170"/>
  <c r="BK169"/>
  <c r="J168"/>
  <c r="BK166"/>
  <c r="J165"/>
  <c r="BK163"/>
  <c r="BK161"/>
  <c r="J160"/>
  <c r="BK157"/>
  <c r="J156"/>
  <c r="BK152"/>
  <c r="J151"/>
  <c r="BK149"/>
  <c r="J143"/>
  <c r="BK141"/>
  <c r="J140"/>
  <c r="BK138"/>
  <c r="BK135"/>
  <c r="BK134"/>
  <c r="BK133"/>
  <c r="BK130"/>
  <c i="5" r="BK431"/>
  <c r="BK427"/>
  <c r="BK415"/>
  <c r="J413"/>
  <c r="J411"/>
  <c r="BK406"/>
  <c r="J397"/>
  <c r="BK395"/>
  <c r="J393"/>
  <c r="BK392"/>
  <c r="J391"/>
  <c r="BK374"/>
  <c r="BK366"/>
  <c r="BK356"/>
  <c r="BK351"/>
  <c r="J328"/>
  <c r="BK325"/>
  <c r="BK319"/>
  <c r="BK317"/>
  <c r="J309"/>
  <c r="BK308"/>
  <c r="BK306"/>
  <c r="J305"/>
  <c r="BK304"/>
  <c r="BK303"/>
  <c r="BK302"/>
  <c r="J301"/>
  <c r="J300"/>
  <c r="J298"/>
  <c r="BK293"/>
  <c r="BK292"/>
  <c r="J291"/>
  <c r="BK287"/>
  <c r="BK283"/>
  <c r="J281"/>
  <c r="BK280"/>
  <c r="BK279"/>
  <c r="J278"/>
  <c r="BK277"/>
  <c r="J276"/>
  <c r="J272"/>
  <c r="BK271"/>
  <c r="BK267"/>
  <c r="J266"/>
  <c r="J262"/>
  <c r="J254"/>
  <c r="J251"/>
  <c r="J248"/>
  <c r="BK242"/>
  <c r="BK238"/>
  <c r="BK230"/>
  <c r="BK229"/>
  <c r="J227"/>
  <c r="BK220"/>
  <c r="J219"/>
  <c r="BK207"/>
  <c r="BK205"/>
  <c r="BK203"/>
  <c r="J202"/>
  <c r="BK193"/>
  <c r="J191"/>
  <c r="BK167"/>
  <c r="J162"/>
  <c r="BK161"/>
  <c r="BK160"/>
  <c r="BK159"/>
  <c r="BK156"/>
  <c r="J152"/>
  <c r="J150"/>
  <c r="BK146"/>
  <c r="J145"/>
  <c r="BK144"/>
  <c i="4" r="J272"/>
  <c r="J270"/>
  <c r="BK269"/>
  <c r="BK267"/>
  <c r="J260"/>
  <c r="BK259"/>
  <c r="J258"/>
  <c r="BK256"/>
  <c r="BK252"/>
  <c r="J251"/>
  <c r="BK249"/>
  <c r="BK240"/>
  <c r="BK236"/>
  <c r="BK227"/>
  <c r="J220"/>
  <c r="J216"/>
  <c r="J214"/>
  <c r="J211"/>
  <c r="J209"/>
  <c r="J202"/>
  <c r="J200"/>
  <c r="BK197"/>
  <c r="J193"/>
  <c r="BK190"/>
  <c r="J188"/>
  <c r="BK184"/>
  <c r="J182"/>
  <c r="BK180"/>
  <c r="J178"/>
  <c r="J173"/>
  <c r="J167"/>
  <c r="J163"/>
  <c r="BK161"/>
  <c r="J159"/>
  <c r="BK158"/>
  <c r="BK154"/>
  <c r="J150"/>
  <c r="J148"/>
  <c r="BK145"/>
  <c r="BK144"/>
  <c r="BK143"/>
  <c r="BK142"/>
  <c i="3" r="BK255"/>
  <c r="J254"/>
  <c r="BK253"/>
  <c r="BK252"/>
  <c r="J251"/>
  <c r="BK249"/>
  <c r="BK245"/>
  <c r="BK239"/>
  <c r="BK236"/>
  <c r="J234"/>
  <c r="BK233"/>
  <c r="BK226"/>
  <c r="BK219"/>
  <c r="BK215"/>
  <c r="BK212"/>
  <c r="J210"/>
  <c r="BK207"/>
  <c r="J204"/>
  <c r="BK199"/>
  <c r="BK197"/>
  <c r="J195"/>
  <c r="BK194"/>
  <c r="BK190"/>
  <c r="BK188"/>
  <c r="BK185"/>
  <c r="J184"/>
  <c r="BK183"/>
  <c r="BK177"/>
  <c r="J162"/>
  <c r="BK160"/>
  <c r="BK158"/>
  <c r="BK154"/>
  <c r="J148"/>
  <c r="J146"/>
  <c r="J144"/>
  <c r="J137"/>
  <c i="2" r="BK478"/>
  <c r="J478"/>
  <c r="J474"/>
  <c r="BK467"/>
  <c r="J465"/>
  <c r="J464"/>
  <c r="BK462"/>
  <c r="J456"/>
  <c r="BK438"/>
  <c r="BK434"/>
  <c r="BK433"/>
  <c r="J432"/>
  <c r="J428"/>
  <c r="J426"/>
  <c r="BK423"/>
  <c r="J411"/>
  <c r="J393"/>
  <c r="J384"/>
  <c r="J379"/>
  <c r="BK375"/>
  <c r="J344"/>
  <c r="BK336"/>
  <c r="BK334"/>
  <c r="J333"/>
  <c r="J332"/>
  <c r="BK328"/>
  <c r="J307"/>
  <c r="BK301"/>
  <c r="J300"/>
  <c r="BK291"/>
  <c r="BK287"/>
  <c r="BK285"/>
  <c r="BK281"/>
  <c r="J278"/>
  <c r="BK260"/>
  <c r="J253"/>
  <c r="BK247"/>
  <c r="J245"/>
  <c r="BK234"/>
  <c r="BK226"/>
  <c r="BK223"/>
  <c r="J217"/>
  <c r="BK205"/>
  <c r="J197"/>
  <c r="BK172"/>
  <c r="J163"/>
  <c r="BK162"/>
  <c r="BK160"/>
  <c r="BK157"/>
  <c r="J140"/>
  <c i="10" r="BK133"/>
  <c r="BK127"/>
  <c r="J127"/>
  <c i="8" r="J227"/>
  <c r="J225"/>
  <c r="BK223"/>
  <c r="BK220"/>
  <c r="J212"/>
  <c r="BK191"/>
  <c r="BK190"/>
  <c r="BK184"/>
  <c r="J180"/>
  <c r="J176"/>
  <c r="J175"/>
  <c r="J174"/>
  <c r="J173"/>
  <c r="BK171"/>
  <c r="J169"/>
  <c r="J162"/>
  <c r="J158"/>
  <c r="J155"/>
  <c r="J152"/>
  <c r="J145"/>
  <c r="BK140"/>
  <c r="J138"/>
  <c i="7" r="BK157"/>
  <c r="J156"/>
  <c r="BK154"/>
  <c r="BK152"/>
  <c r="BK151"/>
  <c r="BK150"/>
  <c r="BK148"/>
  <c r="BK147"/>
  <c r="J145"/>
  <c r="J144"/>
  <c r="J143"/>
  <c r="J142"/>
  <c r="J141"/>
  <c r="J140"/>
  <c r="BK139"/>
  <c r="BK137"/>
  <c r="BK136"/>
  <c r="BK134"/>
  <c r="J133"/>
  <c r="J132"/>
  <c r="BK131"/>
  <c r="J130"/>
  <c r="BK128"/>
  <c r="J126"/>
  <c r="BK125"/>
  <c i="6" r="BK195"/>
  <c r="J194"/>
  <c r="J193"/>
  <c r="BK191"/>
  <c r="BK189"/>
  <c r="BK188"/>
  <c r="BK187"/>
  <c r="BK186"/>
  <c r="J183"/>
  <c r="BK179"/>
  <c r="BK178"/>
  <c r="J176"/>
  <c r="J175"/>
  <c r="BK173"/>
  <c r="J171"/>
  <c r="J170"/>
  <c r="BK168"/>
  <c r="J167"/>
  <c r="J166"/>
  <c r="BK164"/>
  <c r="J162"/>
  <c r="BK159"/>
  <c r="J157"/>
  <c r="BK156"/>
  <c r="J154"/>
  <c r="J148"/>
  <c r="J146"/>
  <c r="J144"/>
  <c r="BK143"/>
  <c r="BK142"/>
  <c r="BK140"/>
  <c r="J139"/>
  <c r="BK137"/>
  <c r="J136"/>
  <c r="J133"/>
  <c r="J132"/>
  <c r="J131"/>
  <c r="J130"/>
  <c i="5" r="BK473"/>
  <c r="BK470"/>
  <c r="J447"/>
  <c r="J431"/>
  <c r="BK430"/>
  <c r="BK428"/>
  <c r="BK426"/>
  <c r="J424"/>
  <c r="J418"/>
  <c r="BK417"/>
  <c r="BK410"/>
  <c r="BK393"/>
  <c r="J392"/>
  <c r="BK391"/>
  <c r="J389"/>
  <c r="BK377"/>
  <c r="J359"/>
  <c r="J356"/>
  <c r="J355"/>
  <c r="J353"/>
  <c r="BK350"/>
  <c r="BK349"/>
  <c r="J348"/>
  <c r="BK347"/>
  <c r="J346"/>
  <c r="J345"/>
  <c r="J342"/>
  <c r="BK326"/>
  <c r="J325"/>
  <c r="J319"/>
  <c r="J315"/>
  <c r="J314"/>
  <c r="J304"/>
  <c r="BK301"/>
  <c r="BK299"/>
  <c r="BK296"/>
  <c r="J292"/>
  <c r="BK291"/>
  <c r="BK288"/>
  <c r="J287"/>
  <c r="BK286"/>
  <c r="BK284"/>
  <c r="J283"/>
  <c r="BK281"/>
  <c r="J280"/>
  <c r="BK274"/>
  <c r="BK272"/>
  <c r="J269"/>
  <c r="BK266"/>
  <c r="BK264"/>
  <c r="BK260"/>
  <c r="BK254"/>
  <c r="BK252"/>
  <c r="BK235"/>
  <c r="BK234"/>
  <c r="J230"/>
  <c r="BK221"/>
  <c r="BK219"/>
  <c r="J200"/>
  <c r="BK194"/>
  <c r="J193"/>
  <c r="BK191"/>
  <c r="BK190"/>
  <c r="J184"/>
  <c r="J160"/>
  <c r="J159"/>
  <c r="BK150"/>
  <c r="BK148"/>
  <c i="4" r="J269"/>
  <c r="BK260"/>
  <c r="J259"/>
  <c r="BK258"/>
  <c r="J255"/>
  <c r="J254"/>
  <c r="J253"/>
  <c r="J252"/>
  <c r="BK248"/>
  <c r="J247"/>
  <c r="J245"/>
  <c r="J244"/>
  <c r="J240"/>
  <c r="J235"/>
  <c r="BK234"/>
  <c r="J233"/>
  <c r="BK224"/>
  <c r="BK208"/>
  <c r="J206"/>
  <c r="J199"/>
  <c r="J197"/>
  <c r="BK195"/>
  <c r="BK193"/>
  <c r="J187"/>
  <c r="J185"/>
  <c r="J184"/>
  <c r="BK182"/>
  <c r="BK175"/>
  <c r="BK169"/>
  <c r="J165"/>
  <c r="BK148"/>
  <c r="J145"/>
  <c r="J143"/>
  <c r="J142"/>
  <c r="BK138"/>
  <c i="3" r="J257"/>
  <c r="J252"/>
  <c r="J247"/>
  <c r="J242"/>
  <c r="J239"/>
  <c r="J237"/>
  <c r="J236"/>
  <c r="J233"/>
  <c r="J231"/>
  <c r="BK229"/>
  <c r="J228"/>
  <c r="J226"/>
  <c r="J225"/>
  <c r="BK221"/>
  <c r="J219"/>
  <c r="BK217"/>
  <c r="J212"/>
  <c r="J207"/>
  <c r="BK204"/>
  <c r="J202"/>
  <c r="BK201"/>
  <c r="J199"/>
  <c r="J197"/>
  <c r="BK195"/>
  <c r="J190"/>
  <c r="J185"/>
  <c r="J181"/>
  <c r="J174"/>
  <c r="BK162"/>
  <c r="J160"/>
  <c r="J157"/>
  <c r="BK148"/>
  <c r="BK144"/>
  <c r="BK140"/>
  <c r="BK138"/>
  <c r="BK137"/>
  <c r="J132"/>
  <c i="2" r="J472"/>
  <c r="J470"/>
  <c r="BK468"/>
  <c r="J467"/>
  <c r="BK466"/>
  <c r="BK465"/>
  <c r="J462"/>
  <c r="J461"/>
  <c r="J457"/>
  <c r="BK454"/>
  <c r="BK453"/>
  <c r="J449"/>
  <c r="BK447"/>
  <c r="BK445"/>
  <c r="BK444"/>
  <c r="J441"/>
  <c r="BK439"/>
  <c r="J438"/>
  <c r="BK436"/>
  <c r="BK432"/>
  <c r="BK428"/>
  <c r="BK427"/>
  <c r="BK425"/>
  <c r="J417"/>
  <c r="J414"/>
  <c r="BK410"/>
  <c r="BK409"/>
  <c r="J396"/>
  <c r="BK395"/>
  <c r="J392"/>
  <c r="BK384"/>
  <c r="BK368"/>
  <c r="BK363"/>
  <c r="BK333"/>
  <c r="J328"/>
  <c r="J315"/>
  <c r="J308"/>
  <c r="J304"/>
  <c r="J301"/>
  <c r="BK300"/>
  <c r="J299"/>
  <c r="BK298"/>
  <c r="BK296"/>
  <c r="BK283"/>
  <c r="J281"/>
  <c r="J277"/>
  <c r="BK276"/>
  <c r="BK275"/>
  <c r="J271"/>
  <c r="J260"/>
  <c r="BK253"/>
  <c r="J248"/>
  <c r="J247"/>
  <c r="BK245"/>
  <c r="J244"/>
  <c r="BK243"/>
  <c r="BK241"/>
  <c r="BK239"/>
  <c r="J238"/>
  <c r="J233"/>
  <c r="J232"/>
  <c r="J230"/>
  <c r="J228"/>
  <c r="BK197"/>
  <c r="J185"/>
  <c r="J162"/>
  <c r="J161"/>
  <c r="J160"/>
  <c r="J157"/>
  <c r="BK156"/>
  <c r="BK155"/>
  <c i="1" r="AS99"/>
  <c i="2" l="1" r="R137"/>
  <c r="P159"/>
  <c r="T225"/>
  <c r="P229"/>
  <c r="R280"/>
  <c r="R297"/>
  <c r="R294"/>
  <c r="P314"/>
  <c r="T335"/>
  <c r="R413"/>
  <c r="P440"/>
  <c r="R459"/>
  <c r="P463"/>
  <c i="3" r="BK136"/>
  <c r="J136"/>
  <c r="J99"/>
  <c r="BK139"/>
  <c r="J139"/>
  <c r="J100"/>
  <c r="T156"/>
  <c r="P159"/>
  <c r="BK196"/>
  <c r="J196"/>
  <c r="J105"/>
  <c r="BK230"/>
  <c r="J230"/>
  <c r="J106"/>
  <c r="BK243"/>
  <c r="J243"/>
  <c r="J107"/>
  <c r="R243"/>
  <c r="P250"/>
  <c i="4" r="T137"/>
  <c r="T156"/>
  <c r="R164"/>
  <c r="BK183"/>
  <c r="J183"/>
  <c r="J104"/>
  <c r="BK191"/>
  <c r="J191"/>
  <c r="J105"/>
  <c r="P198"/>
  <c r="T201"/>
  <c r="R210"/>
  <c r="R219"/>
  <c r="P239"/>
  <c r="P246"/>
  <c r="P257"/>
  <c r="P266"/>
  <c i="5" r="BK143"/>
  <c r="R143"/>
  <c r="P158"/>
  <c r="BK206"/>
  <c r="J206"/>
  <c r="J100"/>
  <c r="T206"/>
  <c r="P233"/>
  <c r="T250"/>
  <c r="R270"/>
  <c r="P275"/>
  <c r="BK282"/>
  <c r="J282"/>
  <c r="J107"/>
  <c r="R282"/>
  <c r="T290"/>
  <c r="T307"/>
  <c r="BK313"/>
  <c r="J313"/>
  <c r="J111"/>
  <c r="T313"/>
  <c r="T318"/>
  <c r="R327"/>
  <c r="P343"/>
  <c r="T343"/>
  <c r="R358"/>
  <c r="BK394"/>
  <c r="J394"/>
  <c r="J116"/>
  <c r="T394"/>
  <c r="P416"/>
  <c r="T416"/>
  <c r="P429"/>
  <c r="T429"/>
  <c i="6" r="R127"/>
  <c r="R126"/>
  <c r="P181"/>
  <c r="BK190"/>
  <c r="J190"/>
  <c r="J103"/>
  <c r="T190"/>
  <c i="7" r="P124"/>
  <c r="P123"/>
  <c r="P122"/>
  <c i="1" r="AU101"/>
  <c i="10" r="P131"/>
  <c r="P122"/>
  <c r="P121"/>
  <c i="1" r="AU104"/>
  <c i="2" r="BK137"/>
  <c r="BK159"/>
  <c r="J159"/>
  <c r="J99"/>
  <c r="BK225"/>
  <c r="J225"/>
  <c r="J100"/>
  <c r="BK229"/>
  <c r="J229"/>
  <c r="J101"/>
  <c r="BK280"/>
  <c r="J280"/>
  <c r="J102"/>
  <c r="BK297"/>
  <c r="J297"/>
  <c r="J106"/>
  <c r="BK314"/>
  <c r="J314"/>
  <c r="J108"/>
  <c r="BK335"/>
  <c r="J335"/>
  <c r="J109"/>
  <c r="BK413"/>
  <c r="J413"/>
  <c r="J110"/>
  <c r="BK440"/>
  <c r="J440"/>
  <c r="J111"/>
  <c r="BK459"/>
  <c r="J459"/>
  <c r="J112"/>
  <c r="T459"/>
  <c r="T463"/>
  <c i="3" r="R136"/>
  <c r="R130"/>
  <c r="T139"/>
  <c r="P156"/>
  <c r="T159"/>
  <c r="T196"/>
  <c r="P230"/>
  <c r="T243"/>
  <c r="T250"/>
  <c i="4" r="R137"/>
  <c r="P156"/>
  <c r="P164"/>
  <c r="P177"/>
  <c r="R183"/>
  <c r="R191"/>
  <c r="BK198"/>
  <c r="J198"/>
  <c r="J107"/>
  <c r="T198"/>
  <c r="R201"/>
  <c r="T210"/>
  <c r="T219"/>
  <c r="R239"/>
  <c r="T246"/>
  <c r="T257"/>
  <c r="T266"/>
  <c i="5" r="BK158"/>
  <c r="J158"/>
  <c r="J99"/>
  <c r="T158"/>
  <c r="R206"/>
  <c r="T233"/>
  <c r="BK250"/>
  <c r="R250"/>
  <c r="P270"/>
  <c r="T270"/>
  <c r="T275"/>
  <c r="BK290"/>
  <c r="J290"/>
  <c r="J108"/>
  <c r="R290"/>
  <c r="P307"/>
  <c r="P313"/>
  <c r="BK318"/>
  <c r="J318"/>
  <c r="J112"/>
  <c r="R318"/>
  <c r="P327"/>
  <c r="BK343"/>
  <c r="J343"/>
  <c r="J114"/>
  <c r="R343"/>
  <c r="P358"/>
  <c r="P394"/>
  <c i="6" r="BK127"/>
  <c r="J127"/>
  <c r="J100"/>
  <c r="T127"/>
  <c r="T126"/>
  <c r="R181"/>
  <c r="R180"/>
  <c r="R190"/>
  <c i="7" r="T124"/>
  <c r="T123"/>
  <c r="T122"/>
  <c i="8" r="R135"/>
  <c r="P165"/>
  <c r="BK183"/>
  <c r="J183"/>
  <c r="J100"/>
  <c r="R183"/>
  <c r="T206"/>
  <c r="P222"/>
  <c r="P231"/>
  <c r="BK238"/>
  <c r="J238"/>
  <c r="J105"/>
  <c r="T238"/>
  <c r="T245"/>
  <c r="BK262"/>
  <c r="J262"/>
  <c r="J109"/>
  <c r="T262"/>
  <c r="T268"/>
  <c r="T271"/>
  <c i="10" r="R131"/>
  <c r="R122"/>
  <c r="R121"/>
  <c i="2" r="T137"/>
  <c r="R159"/>
  <c r="P225"/>
  <c r="R229"/>
  <c r="T280"/>
  <c r="T297"/>
  <c r="T294"/>
  <c r="T314"/>
  <c r="R335"/>
  <c r="P413"/>
  <c r="T440"/>
  <c r="BK463"/>
  <c r="J463"/>
  <c r="J113"/>
  <c i="3" r="P136"/>
  <c r="P130"/>
  <c r="P139"/>
  <c r="BK156"/>
  <c r="R156"/>
  <c r="R159"/>
  <c r="R196"/>
  <c r="T230"/>
  <c r="P243"/>
  <c r="R250"/>
  <c i="4" r="P137"/>
  <c r="P136"/>
  <c r="R156"/>
  <c r="T164"/>
  <c r="R177"/>
  <c r="P183"/>
  <c r="T191"/>
  <c r="BK201"/>
  <c r="J201"/>
  <c r="J108"/>
  <c r="P201"/>
  <c r="P210"/>
  <c r="P219"/>
  <c r="BK239"/>
  <c r="J239"/>
  <c r="J112"/>
  <c r="T239"/>
  <c r="R246"/>
  <c r="R257"/>
  <c r="R266"/>
  <c i="5" r="P143"/>
  <c r="T143"/>
  <c r="T142"/>
  <c r="R158"/>
  <c r="P206"/>
  <c r="BK233"/>
  <c r="J233"/>
  <c r="J101"/>
  <c r="R233"/>
  <c r="P250"/>
  <c r="BK270"/>
  <c r="J270"/>
  <c r="J105"/>
  <c r="BK275"/>
  <c r="J275"/>
  <c r="J106"/>
  <c r="R275"/>
  <c r="P282"/>
  <c r="T282"/>
  <c r="P290"/>
  <c r="BK307"/>
  <c r="J307"/>
  <c r="J109"/>
  <c r="R307"/>
  <c r="R313"/>
  <c r="P318"/>
  <c r="BK327"/>
  <c r="J327"/>
  <c r="J113"/>
  <c r="T327"/>
  <c r="BK358"/>
  <c r="J358"/>
  <c r="J115"/>
  <c r="T358"/>
  <c r="R394"/>
  <c r="BK416"/>
  <c r="J416"/>
  <c r="J117"/>
  <c r="R416"/>
  <c r="BK429"/>
  <c r="J429"/>
  <c r="J118"/>
  <c r="R429"/>
  <c i="6" r="P127"/>
  <c r="P126"/>
  <c r="BK181"/>
  <c r="J181"/>
  <c r="J102"/>
  <c r="T181"/>
  <c r="T180"/>
  <c r="P190"/>
  <c i="7" r="R124"/>
  <c r="R123"/>
  <c r="R122"/>
  <c i="8" r="BK135"/>
  <c r="T135"/>
  <c r="T134"/>
  <c r="T165"/>
  <c r="T183"/>
  <c r="P206"/>
  <c r="BK222"/>
  <c r="J222"/>
  <c r="J102"/>
  <c r="T222"/>
  <c r="T231"/>
  <c r="P238"/>
  <c r="BK245"/>
  <c r="J245"/>
  <c r="J107"/>
  <c r="P245"/>
  <c r="P262"/>
  <c r="BK268"/>
  <c r="J268"/>
  <c r="J110"/>
  <c r="P268"/>
  <c r="R268"/>
  <c r="P271"/>
  <c i="9" r="BK128"/>
  <c r="J128"/>
  <c r="J98"/>
  <c r="P128"/>
  <c r="R128"/>
  <c r="T128"/>
  <c r="BK143"/>
  <c r="J143"/>
  <c r="J99"/>
  <c r="P143"/>
  <c r="R143"/>
  <c r="T143"/>
  <c r="BK155"/>
  <c r="J155"/>
  <c r="J100"/>
  <c r="P155"/>
  <c r="R155"/>
  <c r="T155"/>
  <c i="10" r="BK131"/>
  <c r="J131"/>
  <c r="J101"/>
  <c i="2" r="P137"/>
  <c r="T159"/>
  <c r="R225"/>
  <c r="T229"/>
  <c r="P280"/>
  <c r="P297"/>
  <c r="P294"/>
  <c r="R314"/>
  <c r="P335"/>
  <c r="T413"/>
  <c r="R440"/>
  <c r="P459"/>
  <c r="R463"/>
  <c i="3" r="T136"/>
  <c r="T130"/>
  <c r="R139"/>
  <c r="BK159"/>
  <c r="J159"/>
  <c r="J104"/>
  <c r="P196"/>
  <c r="R230"/>
  <c r="BK250"/>
  <c r="J250"/>
  <c r="J108"/>
  <c i="4" r="BK137"/>
  <c r="J137"/>
  <c r="J98"/>
  <c r="BK156"/>
  <c r="J156"/>
  <c r="J99"/>
  <c r="BK164"/>
  <c r="J164"/>
  <c r="J100"/>
  <c r="BK177"/>
  <c r="T177"/>
  <c r="T183"/>
  <c r="P191"/>
  <c r="R198"/>
  <c r="BK210"/>
  <c r="J210"/>
  <c r="J109"/>
  <c r="BK219"/>
  <c r="J219"/>
  <c r="J110"/>
  <c r="BK246"/>
  <c r="J246"/>
  <c r="J113"/>
  <c r="BK257"/>
  <c r="J257"/>
  <c r="J114"/>
  <c r="BK266"/>
  <c r="J266"/>
  <c r="J115"/>
  <c i="7" r="BK124"/>
  <c r="J124"/>
  <c r="J100"/>
  <c i="8" r="P135"/>
  <c r="BK165"/>
  <c r="J165"/>
  <c r="J99"/>
  <c r="R165"/>
  <c r="P183"/>
  <c r="BK206"/>
  <c r="J206"/>
  <c r="J101"/>
  <c r="R206"/>
  <c r="R222"/>
  <c r="BK231"/>
  <c r="J231"/>
  <c r="J104"/>
  <c r="R231"/>
  <c r="R238"/>
  <c r="R245"/>
  <c r="R262"/>
  <c r="BK271"/>
  <c r="J271"/>
  <c r="J111"/>
  <c r="R271"/>
  <c i="10" r="T131"/>
  <c r="T122"/>
  <c r="T121"/>
  <c i="2" r="J89"/>
  <c r="BE138"/>
  <c r="BE140"/>
  <c r="BE161"/>
  <c r="BE162"/>
  <c r="BE163"/>
  <c r="BE168"/>
  <c r="BE172"/>
  <c r="BE205"/>
  <c r="BE217"/>
  <c r="BE223"/>
  <c r="BE226"/>
  <c r="BE233"/>
  <c r="BE234"/>
  <c r="BE277"/>
  <c r="BE278"/>
  <c r="BE284"/>
  <c r="BE285"/>
  <c r="BE287"/>
  <c r="BE301"/>
  <c r="BE389"/>
  <c r="BE392"/>
  <c r="BE393"/>
  <c r="BE411"/>
  <c r="BE420"/>
  <c r="BE422"/>
  <c r="BE433"/>
  <c r="BE438"/>
  <c r="BE443"/>
  <c r="BE448"/>
  <c r="BE458"/>
  <c r="BE462"/>
  <c r="BE468"/>
  <c r="BE472"/>
  <c i="3" r="F126"/>
  <c r="BE140"/>
  <c r="BE142"/>
  <c r="BE144"/>
  <c r="BE154"/>
  <c r="BE157"/>
  <c r="BE170"/>
  <c r="BE184"/>
  <c r="BE231"/>
  <c r="BE249"/>
  <c r="BE253"/>
  <c r="BE255"/>
  <c r="BK153"/>
  <c r="J153"/>
  <c r="J101"/>
  <c i="4" r="J89"/>
  <c r="F132"/>
  <c r="BE143"/>
  <c r="BE145"/>
  <c r="BE150"/>
  <c r="BE157"/>
  <c r="BE158"/>
  <c r="BE161"/>
  <c r="BE162"/>
  <c r="BE165"/>
  <c r="BE178"/>
  <c r="BE190"/>
  <c r="BE192"/>
  <c r="BE199"/>
  <c r="BE211"/>
  <c r="BE216"/>
  <c r="BE235"/>
  <c r="BE236"/>
  <c r="BE247"/>
  <c r="BE248"/>
  <c r="BE251"/>
  <c r="BE269"/>
  <c r="BK196"/>
  <c r="J196"/>
  <c r="J106"/>
  <c i="5" r="E131"/>
  <c r="F138"/>
  <c r="BE144"/>
  <c r="BE145"/>
  <c r="BE166"/>
  <c r="BE167"/>
  <c r="BE200"/>
  <c r="BE202"/>
  <c r="BE204"/>
  <c r="BE220"/>
  <c r="BE227"/>
  <c r="BE229"/>
  <c r="BE231"/>
  <c r="BE238"/>
  <c r="BE242"/>
  <c r="BE248"/>
  <c r="BE251"/>
  <c r="BE278"/>
  <c r="BE284"/>
  <c r="BE289"/>
  <c r="BE295"/>
  <c r="BE297"/>
  <c r="BE300"/>
  <c r="BE301"/>
  <c r="BE302"/>
  <c r="BE303"/>
  <c r="BE305"/>
  <c r="BE306"/>
  <c r="BE308"/>
  <c r="BE309"/>
  <c r="BE316"/>
  <c r="BE317"/>
  <c r="BE328"/>
  <c r="BE342"/>
  <c r="BE352"/>
  <c r="BE360"/>
  <c r="BE366"/>
  <c r="BE411"/>
  <c r="BE415"/>
  <c r="BE432"/>
  <c r="BE447"/>
  <c r="BK247"/>
  <c r="J247"/>
  <c r="J102"/>
  <c r="BK469"/>
  <c r="J469"/>
  <c r="J120"/>
  <c i="6" r="E85"/>
  <c r="BE131"/>
  <c r="BE135"/>
  <c r="BE136"/>
  <c r="BE139"/>
  <c r="BE142"/>
  <c r="BE144"/>
  <c r="BE148"/>
  <c r="BE154"/>
  <c r="BE157"/>
  <c r="BE163"/>
  <c r="BE166"/>
  <c r="BE167"/>
  <c r="BE172"/>
  <c r="BE177"/>
  <c r="BE179"/>
  <c r="BE185"/>
  <c r="BE186"/>
  <c r="BE188"/>
  <c r="BE193"/>
  <c r="BE194"/>
  <c r="BE195"/>
  <c i="7" r="J91"/>
  <c r="F94"/>
  <c r="E110"/>
  <c r="BE127"/>
  <c r="BE130"/>
  <c r="BE132"/>
  <c r="BE133"/>
  <c r="BE135"/>
  <c r="BE136"/>
  <c r="BE138"/>
  <c r="BE142"/>
  <c r="BE143"/>
  <c r="BE146"/>
  <c r="BE147"/>
  <c r="BE148"/>
  <c r="BE151"/>
  <c r="BE156"/>
  <c i="8" r="E85"/>
  <c r="F92"/>
  <c r="BE140"/>
  <c r="BE152"/>
  <c r="BE155"/>
  <c r="BE158"/>
  <c r="BE160"/>
  <c r="BE164"/>
  <c r="BE170"/>
  <c r="BE171"/>
  <c r="BE180"/>
  <c r="BE197"/>
  <c r="BE207"/>
  <c r="BE214"/>
  <c r="BE224"/>
  <c i="10" r="BE133"/>
  <c i="2" r="E85"/>
  <c r="J91"/>
  <c r="BE155"/>
  <c r="BE167"/>
  <c r="BE181"/>
  <c r="BE227"/>
  <c r="BE230"/>
  <c r="BE232"/>
  <c r="BE237"/>
  <c r="BE238"/>
  <c r="BE239"/>
  <c r="BE260"/>
  <c r="BE271"/>
  <c r="BE279"/>
  <c r="BE283"/>
  <c r="BE293"/>
  <c r="BE296"/>
  <c r="BE298"/>
  <c r="BE302"/>
  <c r="BE304"/>
  <c r="BE308"/>
  <c r="BE312"/>
  <c r="BE344"/>
  <c r="BE356"/>
  <c r="BE363"/>
  <c r="BE390"/>
  <c r="BE396"/>
  <c r="BE409"/>
  <c r="BE412"/>
  <c r="BE417"/>
  <c r="BE436"/>
  <c r="BE456"/>
  <c r="BE457"/>
  <c r="BE460"/>
  <c r="BE464"/>
  <c r="BE466"/>
  <c r="BE474"/>
  <c r="BE478"/>
  <c r="BK292"/>
  <c r="J292"/>
  <c r="J103"/>
  <c r="BK311"/>
  <c r="J311"/>
  <c r="J107"/>
  <c i="3" r="J91"/>
  <c r="BE132"/>
  <c r="BE141"/>
  <c r="BE146"/>
  <c r="BE168"/>
  <c r="BE181"/>
  <c r="BE202"/>
  <c r="BE204"/>
  <c r="BE219"/>
  <c r="BE221"/>
  <c r="BE225"/>
  <c r="BE229"/>
  <c r="BE240"/>
  <c r="BE244"/>
  <c r="BE245"/>
  <c r="BE257"/>
  <c r="BK131"/>
  <c r="BK130"/>
  <c r="J130"/>
  <c r="J97"/>
  <c i="4" r="J131"/>
  <c r="BE166"/>
  <c r="BE167"/>
  <c r="BE185"/>
  <c r="BE187"/>
  <c r="BE206"/>
  <c r="BE220"/>
  <c r="BE231"/>
  <c r="BE233"/>
  <c r="BE234"/>
  <c r="BE244"/>
  <c r="BE253"/>
  <c r="BE254"/>
  <c r="BE260"/>
  <c r="BE271"/>
  <c r="BK174"/>
  <c r="J174"/>
  <c r="J101"/>
  <c i="5" r="J91"/>
  <c r="J135"/>
  <c r="BE168"/>
  <c r="BE194"/>
  <c r="BE230"/>
  <c r="BE232"/>
  <c r="BE269"/>
  <c r="BE272"/>
  <c r="BE285"/>
  <c r="BE286"/>
  <c r="BE288"/>
  <c r="BE294"/>
  <c r="BE311"/>
  <c r="BE314"/>
  <c r="BE315"/>
  <c r="BE336"/>
  <c r="BE345"/>
  <c r="BE349"/>
  <c r="BE351"/>
  <c r="BE353"/>
  <c r="BE357"/>
  <c r="BE359"/>
  <c r="BE397"/>
  <c r="BE410"/>
  <c r="BE418"/>
  <c r="BE424"/>
  <c r="BE426"/>
  <c r="BE433"/>
  <c r="BK310"/>
  <c r="J310"/>
  <c r="J110"/>
  <c i="6" r="J93"/>
  <c r="J119"/>
  <c r="BE133"/>
  <c r="BE134"/>
  <c r="BE137"/>
  <c r="BE140"/>
  <c r="BE151"/>
  <c r="BE156"/>
  <c r="BE159"/>
  <c r="BE160"/>
  <c r="BE162"/>
  <c r="BE165"/>
  <c r="BE168"/>
  <c r="BE169"/>
  <c r="BE174"/>
  <c r="BE178"/>
  <c r="BE184"/>
  <c r="BE187"/>
  <c r="BE189"/>
  <c i="7" r="J118"/>
  <c r="BE131"/>
  <c r="BE134"/>
  <c r="BE137"/>
  <c r="BE139"/>
  <c r="BE141"/>
  <c r="BE149"/>
  <c r="BE150"/>
  <c r="BE152"/>
  <c r="BE153"/>
  <c r="BE154"/>
  <c r="BE155"/>
  <c i="8" r="J127"/>
  <c r="BE145"/>
  <c r="BE166"/>
  <c r="BE167"/>
  <c r="BE173"/>
  <c r="BE174"/>
  <c r="BE175"/>
  <c r="BE176"/>
  <c r="BE178"/>
  <c r="BE181"/>
  <c r="BE184"/>
  <c r="BE191"/>
  <c r="BE199"/>
  <c r="BE218"/>
  <c r="BE230"/>
  <c r="BE234"/>
  <c r="BE237"/>
  <c r="BE239"/>
  <c r="BE243"/>
  <c r="BE246"/>
  <c r="BE256"/>
  <c r="BE260"/>
  <c r="BE265"/>
  <c r="BE278"/>
  <c r="BE292"/>
  <c r="BE297"/>
  <c r="BK229"/>
  <c r="J229"/>
  <c r="J103"/>
  <c r="BK296"/>
  <c r="J296"/>
  <c r="J113"/>
  <c i="9" r="F92"/>
  <c r="J122"/>
  <c r="BE129"/>
  <c r="BE131"/>
  <c r="BE132"/>
  <c r="BE136"/>
  <c r="BE142"/>
  <c r="BE145"/>
  <c i="2" r="BE149"/>
  <c r="BE157"/>
  <c r="BE185"/>
  <c r="BE247"/>
  <c r="BE248"/>
  <c r="BE275"/>
  <c r="BE276"/>
  <c r="BE281"/>
  <c r="BE291"/>
  <c r="BE300"/>
  <c r="BE307"/>
  <c r="BE315"/>
  <c r="BE332"/>
  <c r="BE368"/>
  <c r="BE375"/>
  <c r="BE379"/>
  <c r="BE384"/>
  <c r="BE410"/>
  <c r="BE414"/>
  <c r="BE432"/>
  <c r="BE435"/>
  <c r="BE439"/>
  <c r="BE445"/>
  <c r="BE447"/>
  <c r="BE449"/>
  <c r="BE461"/>
  <c r="BK295"/>
  <c r="BK294"/>
  <c r="J294"/>
  <c r="J104"/>
  <c i="3" r="E119"/>
  <c r="J123"/>
  <c r="BE147"/>
  <c r="BE158"/>
  <c r="BE160"/>
  <c r="BE174"/>
  <c r="BE177"/>
  <c r="BE183"/>
  <c r="BE188"/>
  <c r="BE190"/>
  <c r="BE193"/>
  <c r="BE195"/>
  <c r="BE197"/>
  <c r="BE207"/>
  <c r="BE215"/>
  <c r="BE233"/>
  <c r="BE234"/>
  <c r="BE237"/>
  <c r="BE247"/>
  <c r="BE251"/>
  <c r="BE260"/>
  <c i="4" r="E85"/>
  <c r="BE142"/>
  <c r="BE144"/>
  <c r="BE147"/>
  <c r="BE173"/>
  <c r="BE175"/>
  <c r="BE180"/>
  <c r="BE182"/>
  <c r="BE193"/>
  <c r="BE195"/>
  <c r="BE197"/>
  <c r="BE200"/>
  <c r="BE202"/>
  <c r="BE208"/>
  <c r="BE209"/>
  <c r="BE245"/>
  <c r="BE249"/>
  <c r="BE267"/>
  <c r="BE272"/>
  <c r="BE273"/>
  <c i="5" r="BE146"/>
  <c r="BE150"/>
  <c r="BE152"/>
  <c r="BE156"/>
  <c r="BE160"/>
  <c r="BE190"/>
  <c r="BE219"/>
  <c r="BE221"/>
  <c r="BE235"/>
  <c r="BE236"/>
  <c r="BE254"/>
  <c r="BE260"/>
  <c r="BE262"/>
  <c r="BE266"/>
  <c r="BE267"/>
  <c r="BE283"/>
  <c r="BE291"/>
  <c r="BE292"/>
  <c r="BE293"/>
  <c r="BE296"/>
  <c r="BE298"/>
  <c r="BE299"/>
  <c r="BE304"/>
  <c r="BE325"/>
  <c r="BE326"/>
  <c r="BE344"/>
  <c r="BE392"/>
  <c r="BE398"/>
  <c r="BE406"/>
  <c r="BE407"/>
  <c r="BE408"/>
  <c r="BE413"/>
  <c r="BE417"/>
  <c r="BE428"/>
  <c r="BE430"/>
  <c r="BE470"/>
  <c r="BK472"/>
  <c r="J472"/>
  <c r="J121"/>
  <c i="6" r="F94"/>
  <c r="BE128"/>
  <c r="BE129"/>
  <c r="BE130"/>
  <c r="BE132"/>
  <c r="BE138"/>
  <c r="BE141"/>
  <c r="BE143"/>
  <c r="BE146"/>
  <c r="BE149"/>
  <c r="BE152"/>
  <c r="BE161"/>
  <c r="BE164"/>
  <c r="BE170"/>
  <c r="BE171"/>
  <c r="BE173"/>
  <c r="BE175"/>
  <c r="BE176"/>
  <c r="BE182"/>
  <c r="BE183"/>
  <c r="BE191"/>
  <c r="BE192"/>
  <c i="7" r="BE125"/>
  <c r="BE126"/>
  <c r="BE128"/>
  <c r="BE129"/>
  <c r="BE140"/>
  <c r="BE144"/>
  <c r="BE145"/>
  <c r="BE157"/>
  <c i="8" r="J91"/>
  <c r="BE136"/>
  <c r="BE138"/>
  <c r="BE153"/>
  <c r="BE172"/>
  <c r="BE182"/>
  <c r="BE190"/>
  <c r="BE205"/>
  <c r="BE212"/>
  <c r="BE213"/>
  <c r="BE220"/>
  <c r="BE223"/>
  <c r="BE235"/>
  <c r="BE241"/>
  <c r="BE250"/>
  <c r="BE254"/>
  <c r="BE263"/>
  <c r="BE267"/>
  <c r="BE269"/>
  <c r="BE272"/>
  <c r="BE280"/>
  <c r="BE282"/>
  <c r="BE286"/>
  <c r="BE290"/>
  <c r="BK259"/>
  <c r="J259"/>
  <c r="J108"/>
  <c r="BK291"/>
  <c r="J291"/>
  <c r="J112"/>
  <c i="9" r="J89"/>
  <c r="E116"/>
  <c r="BE134"/>
  <c r="BE135"/>
  <c r="BE137"/>
  <c r="BE138"/>
  <c r="BE144"/>
  <c r="BE146"/>
  <c r="BE147"/>
  <c r="BE149"/>
  <c r="BE156"/>
  <c r="BE157"/>
  <c r="BE159"/>
  <c r="BE160"/>
  <c r="BE161"/>
  <c r="BE162"/>
  <c r="BE163"/>
  <c r="BE164"/>
  <c r="BE165"/>
  <c r="BE171"/>
  <c r="BE176"/>
  <c r="BE179"/>
  <c r="BE181"/>
  <c r="BK170"/>
  <c r="J170"/>
  <c r="J102"/>
  <c r="BK175"/>
  <c r="J175"/>
  <c r="J103"/>
  <c r="BK178"/>
  <c r="J178"/>
  <c r="J105"/>
  <c r="BK180"/>
  <c r="J180"/>
  <c r="J106"/>
  <c i="10" r="E85"/>
  <c r="J89"/>
  <c r="J91"/>
  <c r="F92"/>
  <c r="BE124"/>
  <c r="BE130"/>
  <c i="2" r="F92"/>
  <c r="BE156"/>
  <c r="BE160"/>
  <c r="BE197"/>
  <c r="BE228"/>
  <c r="BE241"/>
  <c r="BE243"/>
  <c r="BE244"/>
  <c r="BE245"/>
  <c r="BE253"/>
  <c r="BE299"/>
  <c r="BE328"/>
  <c r="BE333"/>
  <c r="BE334"/>
  <c r="BE336"/>
  <c r="BE395"/>
  <c r="BE423"/>
  <c r="BE425"/>
  <c r="BE426"/>
  <c r="BE427"/>
  <c r="BE428"/>
  <c r="BE434"/>
  <c r="BE441"/>
  <c r="BE444"/>
  <c r="BE446"/>
  <c r="BE453"/>
  <c r="BE454"/>
  <c r="BE465"/>
  <c r="BE467"/>
  <c r="BE470"/>
  <c r="BK477"/>
  <c r="J477"/>
  <c r="J115"/>
  <c i="3" r="BE137"/>
  <c r="BE138"/>
  <c r="BE148"/>
  <c r="BE162"/>
  <c r="BE185"/>
  <c r="BE194"/>
  <c r="BE199"/>
  <c r="BE201"/>
  <c r="BE205"/>
  <c r="BE210"/>
  <c r="BE212"/>
  <c r="BE217"/>
  <c r="BE223"/>
  <c r="BE226"/>
  <c r="BE228"/>
  <c r="BE236"/>
  <c r="BE239"/>
  <c r="BE242"/>
  <c r="BE252"/>
  <c r="BE254"/>
  <c r="BK259"/>
  <c r="J259"/>
  <c r="J109"/>
  <c i="4" r="BE138"/>
  <c r="BE148"/>
  <c r="BE154"/>
  <c r="BE159"/>
  <c r="BE163"/>
  <c r="BE169"/>
  <c r="BE184"/>
  <c r="BE188"/>
  <c r="BE213"/>
  <c r="BE214"/>
  <c r="BE218"/>
  <c r="BE224"/>
  <c r="BE227"/>
  <c r="BE238"/>
  <c r="BE240"/>
  <c r="BE252"/>
  <c r="BE255"/>
  <c r="BE256"/>
  <c r="BE258"/>
  <c r="BE259"/>
  <c r="BE270"/>
  <c r="BK237"/>
  <c r="J237"/>
  <c r="J111"/>
  <c i="5" r="BE148"/>
  <c r="BE159"/>
  <c r="BE161"/>
  <c r="BE162"/>
  <c r="BE183"/>
  <c r="BE184"/>
  <c r="BE191"/>
  <c r="BE193"/>
  <c r="BE203"/>
  <c r="BE205"/>
  <c r="BE207"/>
  <c r="BE234"/>
  <c r="BE252"/>
  <c r="BE264"/>
  <c r="BE271"/>
  <c r="BE274"/>
  <c r="BE276"/>
  <c r="BE277"/>
  <c r="BE279"/>
  <c r="BE280"/>
  <c r="BE281"/>
  <c r="BE287"/>
  <c r="BE319"/>
  <c r="BE346"/>
  <c r="BE347"/>
  <c r="BE348"/>
  <c r="BE350"/>
  <c r="BE354"/>
  <c r="BE355"/>
  <c r="BE356"/>
  <c r="BE374"/>
  <c r="BE377"/>
  <c r="BE389"/>
  <c r="BE391"/>
  <c r="BE393"/>
  <c r="BE395"/>
  <c r="BE427"/>
  <c r="BE431"/>
  <c r="BE473"/>
  <c i="8" r="BE143"/>
  <c r="BE147"/>
  <c r="BE151"/>
  <c r="BE162"/>
  <c r="BE169"/>
  <c r="BE211"/>
  <c r="BE225"/>
  <c r="BE227"/>
  <c r="BE228"/>
  <c r="BE232"/>
  <c r="BE248"/>
  <c r="BE252"/>
  <c r="BE258"/>
  <c r="BE264"/>
  <c r="BE270"/>
  <c r="BE273"/>
  <c r="BE277"/>
  <c r="BE284"/>
  <c i="9" r="BE130"/>
  <c i="10" r="BE127"/>
  <c r="BE132"/>
  <c r="BK123"/>
  <c r="J123"/>
  <c r="J98"/>
  <c r="BK126"/>
  <c r="J126"/>
  <c r="J99"/>
  <c r="BK129"/>
  <c r="J129"/>
  <c r="J100"/>
  <c i="5" r="F35"/>
  <c i="1" r="BB98"/>
  <c i="10" r="F34"/>
  <c i="1" r="BA104"/>
  <c i="3" r="F37"/>
  <c i="1" r="BD96"/>
  <c i="7" r="F38"/>
  <c i="1" r="BC101"/>
  <c i="5" r="F36"/>
  <c i="1" r="BC98"/>
  <c i="7" r="J36"/>
  <c i="1" r="AW101"/>
  <c i="9" r="J34"/>
  <c i="1" r="AW103"/>
  <c i="3" r="F36"/>
  <c i="1" r="BC96"/>
  <c i="8" r="J34"/>
  <c i="1" r="AW102"/>
  <c i="10" r="F36"/>
  <c i="1" r="BC104"/>
  <c r="AS94"/>
  <c i="2" r="J34"/>
  <c i="1" r="AW95"/>
  <c i="3" r="F34"/>
  <c i="1" r="BA96"/>
  <c i="5" r="F37"/>
  <c i="1" r="BD98"/>
  <c i="2" r="F35"/>
  <c i="1" r="BB95"/>
  <c i="6" r="F36"/>
  <c i="1" r="BA100"/>
  <c i="6" r="F39"/>
  <c i="1" r="BD100"/>
  <c i="8" r="F37"/>
  <c i="1" r="BD102"/>
  <c i="9" r="F36"/>
  <c i="1" r="BC103"/>
  <c i="9" r="F37"/>
  <c i="1" r="BD103"/>
  <c i="5" r="J34"/>
  <c i="1" r="AW98"/>
  <c i="3" r="F35"/>
  <c i="1" r="BB96"/>
  <c i="4" r="F34"/>
  <c i="1" r="BA97"/>
  <c i="4" r="J34"/>
  <c i="1" r="AW97"/>
  <c i="5" r="F34"/>
  <c i="1" r="BA98"/>
  <c i="6" r="F37"/>
  <c i="1" r="BB100"/>
  <c i="10" r="F37"/>
  <c i="1" r="BD104"/>
  <c i="2" r="F36"/>
  <c i="1" r="BC95"/>
  <c i="6" r="F38"/>
  <c i="1" r="BC100"/>
  <c i="7" r="F37"/>
  <c i="1" r="BB101"/>
  <c i="8" r="F35"/>
  <c i="1" r="BB102"/>
  <c i="4" r="F35"/>
  <c i="1" r="BB97"/>
  <c i="7" r="F39"/>
  <c i="1" r="BD101"/>
  <c i="9" r="F34"/>
  <c i="1" r="BA103"/>
  <c i="2" r="F37"/>
  <c i="1" r="BD95"/>
  <c i="2" r="F34"/>
  <c i="1" r="BA95"/>
  <c i="7" r="F36"/>
  <c i="1" r="BA101"/>
  <c i="4" r="F37"/>
  <c i="1" r="BD97"/>
  <c i="6" r="J36"/>
  <c i="1" r="AW100"/>
  <c i="10" r="J34"/>
  <c i="1" r="AW104"/>
  <c i="3" r="J34"/>
  <c i="1" r="AW96"/>
  <c i="8" r="F34"/>
  <c i="1" r="BA102"/>
  <c i="9" r="F35"/>
  <c i="1" r="BB103"/>
  <c i="10" r="F35"/>
  <c i="1" r="BB104"/>
  <c i="4" r="F36"/>
  <c i="1" r="BC97"/>
  <c i="8" r="F36"/>
  <c i="1" r="BC102"/>
  <c i="9" l="1" r="T127"/>
  <c r="T126"/>
  <c i="5" r="P142"/>
  <c i="4" r="R176"/>
  <c i="3" r="BK155"/>
  <c r="J155"/>
  <c r="J102"/>
  <c i="2" r="T136"/>
  <c r="T135"/>
  <c i="8" r="T244"/>
  <c i="3" r="P155"/>
  <c r="P129"/>
  <c i="1" r="AU96"/>
  <c i="4" r="BK176"/>
  <c r="J176"/>
  <c r="J102"/>
  <c i="9" r="R127"/>
  <c r="R126"/>
  <c i="8" r="P244"/>
  <c r="BK134"/>
  <c i="3" r="R155"/>
  <c r="R129"/>
  <c i="5" r="R249"/>
  <c i="4" r="P176"/>
  <c i="5" r="T249"/>
  <c r="R142"/>
  <c r="R141"/>
  <c r="BK142"/>
  <c r="J142"/>
  <c r="J97"/>
  <c i="4" r="T136"/>
  <c i="3" r="T155"/>
  <c r="T129"/>
  <c i="2" r="R136"/>
  <c r="R135"/>
  <c i="4" r="T176"/>
  <c i="2" r="P136"/>
  <c r="P135"/>
  <c i="1" r="AU95"/>
  <c i="5" r="P249"/>
  <c r="T141"/>
  <c i="6" r="T125"/>
  <c i="8" r="R244"/>
  <c r="P134"/>
  <c r="P133"/>
  <c i="1" r="AU102"/>
  <c i="9" r="P127"/>
  <c r="P126"/>
  <c i="1" r="AU103"/>
  <c i="8" r="T133"/>
  <c i="4" r="P135"/>
  <c i="1" r="AU97"/>
  <c i="8" r="R134"/>
  <c r="R133"/>
  <c i="5" r="BK249"/>
  <c r="J249"/>
  <c r="J103"/>
  <c i="4" r="R136"/>
  <c r="R135"/>
  <c i="2" r="BK136"/>
  <c i="6" r="P180"/>
  <c r="P125"/>
  <c i="1" r="AU100"/>
  <c i="6" r="R125"/>
  <c i="2" r="J295"/>
  <c r="J105"/>
  <c i="3" r="BK129"/>
  <c r="J129"/>
  <c r="J96"/>
  <c r="J131"/>
  <c r="J98"/>
  <c r="J156"/>
  <c r="J103"/>
  <c i="4" r="J177"/>
  <c r="J103"/>
  <c i="5" r="J143"/>
  <c r="J98"/>
  <c r="J250"/>
  <c r="J104"/>
  <c i="6" r="BK126"/>
  <c r="BK125"/>
  <c r="J125"/>
  <c r="J98"/>
  <c r="BK180"/>
  <c r="J180"/>
  <c r="J101"/>
  <c i="2" r="J137"/>
  <c r="J98"/>
  <c i="8" r="J135"/>
  <c r="J98"/>
  <c r="BK244"/>
  <c r="J244"/>
  <c r="J106"/>
  <c i="2" r="BK476"/>
  <c r="J476"/>
  <c r="J114"/>
  <c i="5" r="BK468"/>
  <c r="J468"/>
  <c r="J119"/>
  <c i="7" r="BK123"/>
  <c r="J123"/>
  <c r="J99"/>
  <c i="9" r="BK127"/>
  <c r="J127"/>
  <c r="J97"/>
  <c r="BK169"/>
  <c r="J169"/>
  <c r="J101"/>
  <c r="BK177"/>
  <c r="J177"/>
  <c r="J104"/>
  <c i="4" r="BK136"/>
  <c r="J136"/>
  <c r="J97"/>
  <c i="10" r="BK122"/>
  <c r="J122"/>
  <c r="J97"/>
  <c i="1" r="BC99"/>
  <c r="AY99"/>
  <c i="10" r="J33"/>
  <c i="1" r="AV104"/>
  <c r="AT104"/>
  <c r="BA99"/>
  <c r="AW99"/>
  <c i="5" r="F33"/>
  <c i="1" r="AZ98"/>
  <c i="9" r="J33"/>
  <c i="1" r="AV103"/>
  <c r="AT103"/>
  <c i="4" r="F33"/>
  <c i="1" r="AZ97"/>
  <c i="10" r="F33"/>
  <c i="1" r="AZ104"/>
  <c i="4" r="J33"/>
  <c i="1" r="AV97"/>
  <c r="AT97"/>
  <c i="5" r="J33"/>
  <c i="1" r="AV98"/>
  <c r="AT98"/>
  <c r="BD99"/>
  <c i="2" r="J33"/>
  <c i="1" r="AV95"/>
  <c r="AT95"/>
  <c i="3" r="F33"/>
  <c i="1" r="AZ96"/>
  <c i="8" r="J33"/>
  <c i="1" r="AV102"/>
  <c r="AT102"/>
  <c i="7" r="J35"/>
  <c i="1" r="AV101"/>
  <c r="AT101"/>
  <c i="9" r="F33"/>
  <c i="1" r="AZ103"/>
  <c i="3" r="J33"/>
  <c i="1" r="AV96"/>
  <c r="AT96"/>
  <c i="8" r="F33"/>
  <c i="1" r="AZ102"/>
  <c i="6" r="J35"/>
  <c i="1" r="AV100"/>
  <c r="AT100"/>
  <c i="6" r="F35"/>
  <c i="1" r="AZ100"/>
  <c i="7" r="F35"/>
  <c i="1" r="AZ101"/>
  <c r="BB99"/>
  <c r="AX99"/>
  <c i="2" r="F33"/>
  <c i="1" r="AZ95"/>
  <c r="AU99"/>
  <c i="2" l="1" r="BK135"/>
  <c r="J135"/>
  <c i="5" r="P141"/>
  <c i="1" r="AU98"/>
  <c i="4" r="T135"/>
  <c i="8" r="BK133"/>
  <c r="J133"/>
  <c i="2" r="J136"/>
  <c r="J97"/>
  <c i="6" r="J126"/>
  <c r="J99"/>
  <c i="5" r="BK141"/>
  <c r="J141"/>
  <c i="7" r="BK122"/>
  <c r="J122"/>
  <c r="J98"/>
  <c i="8" r="J134"/>
  <c r="J97"/>
  <c i="9" r="BK126"/>
  <c r="J126"/>
  <c r="J96"/>
  <c i="4" r="BK135"/>
  <c r="J135"/>
  <c i="10" r="BK121"/>
  <c r="J121"/>
  <c r="J96"/>
  <c i="1" r="BB94"/>
  <c r="W31"/>
  <c r="BC94"/>
  <c r="AY94"/>
  <c r="BD94"/>
  <c r="W33"/>
  <c r="BA94"/>
  <c r="AW94"/>
  <c r="AK30"/>
  <c i="2" r="J30"/>
  <c i="1" r="AG95"/>
  <c i="8" r="J30"/>
  <c i="1" r="AG102"/>
  <c r="AN102"/>
  <c i="5" r="J30"/>
  <c i="1" r="AG98"/>
  <c r="AN98"/>
  <c i="6" r="J32"/>
  <c i="1" r="AG100"/>
  <c r="AN100"/>
  <c i="3" r="J30"/>
  <c i="1" r="AG96"/>
  <c r="AN96"/>
  <c r="AU94"/>
  <c r="AZ99"/>
  <c r="AV99"/>
  <c r="AT99"/>
  <c i="4" r="J30"/>
  <c i="1" r="AG97"/>
  <c r="AN97"/>
  <c i="2" l="1" r="J96"/>
  <c i="4" r="J96"/>
  <c i="3" r="J39"/>
  <c i="5" r="J96"/>
  <c i="8" r="J96"/>
  <c i="1" r="AN95"/>
  <c i="2" r="J39"/>
  <c i="6" r="J41"/>
  <c i="8" r="J39"/>
  <c i="4" r="J39"/>
  <c i="5" r="J39"/>
  <c i="1" r="AZ94"/>
  <c r="AV94"/>
  <c r="AK29"/>
  <c r="W30"/>
  <c r="AX94"/>
  <c i="7" r="J32"/>
  <c i="1" r="AG101"/>
  <c r="AN101"/>
  <c i="9" r="J30"/>
  <c i="1" r="AG103"/>
  <c r="AN103"/>
  <c r="W32"/>
  <c i="10" r="J30"/>
  <c i="1" r="AG104"/>
  <c r="AN104"/>
  <c i="7" l="1" r="J41"/>
  <c i="9" r="J39"/>
  <c i="10" r="J39"/>
  <c i="1" r="W29"/>
  <c r="AG99"/>
  <c r="AN99"/>
  <c r="AT94"/>
  <c l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<sst xmlns="http://schemas.openxmlformats.org/spreadsheetml/2006/main">
  <si>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</si>
  <si>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</si>
  <si>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</si>
  <si>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</si>
  <si>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</si>
  <si>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{34686077-8f46-44a8-b52a-fce37ca6692f}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</si>
  <si>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</si>
  <si>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</si>
  <si>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</si>
  <si>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</si>
  <si>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</si>
  <si>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</si>
  <si>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</si>
  <si>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</si>
  <si>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</si>
  <si>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</si>
  <si>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Hýskov ON - oprava</t>
  </si>
  <si>
    <t>KSO:</t>
  </si>
  <si>
    <t>CC-CZ:</t>
  </si>
  <si>
    <t>Místo:</t>
  </si>
  <si>
    <t>Hýskov</t>
  </si>
  <si>
    <t>Datum:</t>
  </si>
  <si>
    <t>4. 8. 2020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</si>
  <si>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</si>
  <si>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</si>
  <si>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</si>
  <si>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</si>
  <si>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</si>
  <si>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</si>
  <si>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</si>
  <si>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</si>
  <si>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</si>
  <si>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</si>
  <si>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</si>
  <si>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</si>
  <si>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</si>
  <si>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</si>
  <si>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</si>
  <si>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</si>
  <si>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</si>
  <si>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</si>
  <si>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</si>
  <si>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</si>
  <si>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</si>
  <si>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</si>
  <si>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</si>
  <si>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</si>
  <si>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</si>
  <si>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</si>
  <si>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</si>
  <si>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</si>
  <si>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</si>
  <si>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</si>
  <si>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</si>
  <si>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</si>
  <si>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</si>
  <si>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</si>
  <si>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</si>
  <si>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</si>
  <si>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</si>
  <si>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</si>
  <si>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</si>
  <si>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</si>
  <si>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</si>
  <si>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</si>
  <si>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</si>
  <si>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</si>
  <si>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</si>
  <si>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</si>
  <si>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</si>
  <si>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</si>
  <si>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</si>
  <si>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</si>
  <si>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</si>
  <si>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</si>
  <si>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</si>
  <si>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</si>
  <si>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</si>
  <si>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</si>
  <si>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</si>
  <si>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</si>
  <si>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</si>
  <si>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</si>
  <si>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vnějšího pláště budovy</t>
  </si>
  <si>
    <t>STA</t>
  </si>
  <si>
    <t>1</t>
  </si>
  <si>
    <t>{4d57f47a-8ebb-4083-8d04-5c913d414df7}</t>
  </si>
  <si>
    <t>2</t>
  </si>
  <si>
    <t>SO.02</t>
  </si>
  <si>
    <t>Oprava střechy</t>
  </si>
  <si>
    <t>{d11cf4fb-dc8e-4e38-960c-410f035ef7d7}</t>
  </si>
  <si>
    <t>SO.03</t>
  </si>
  <si>
    <t>Oprava čekárny</t>
  </si>
  <si>
    <t>{3b5b1971-1357-4250-89dc-34b2ea0f3463}</t>
  </si>
  <si>
    <t>SO.04</t>
  </si>
  <si>
    <t>Oprava dopravní kanceláře a zázemí</t>
  </si>
  <si>
    <t>{41f41416-438f-4e48-a8d6-8ed084894375}</t>
  </si>
  <si>
    <t>SO.05</t>
  </si>
  <si>
    <t>Elektroinstalace</t>
  </si>
  <si>
    <t>{dc53dab1-e365-4213-ae27-d27965f5bf85}</t>
  </si>
  <si>
    <t>05.1</t>
  </si>
  <si>
    <t>Vnitřní opravy elektroinstalace</t>
  </si>
  <si>
    <t>Soupis</t>
  </si>
  <si>
    <t>{66a31d74-c867-48ff-8ea5-ff464fcbc6ed}</t>
  </si>
  <si>
    <t>05.2</t>
  </si>
  <si>
    <t>Hromosvod</t>
  </si>
  <si>
    <t>{9d78cfa0-400f-481f-a360-faf2173d3845}</t>
  </si>
  <si>
    <t>SO.06</t>
  </si>
  <si>
    <t>Oprava zpevněných ploch</t>
  </si>
  <si>
    <t>{bb96a19c-a834-418b-a74a-c418ed7ee0cb}</t>
  </si>
  <si>
    <t>SO.07</t>
  </si>
  <si>
    <t>Demolice WC pro cestující (6000389092)</t>
  </si>
  <si>
    <t>{a05559f5-77c3-4296-90a8-d128bf65b115}</t>
  </si>
  <si>
    <t>SO.08</t>
  </si>
  <si>
    <t>VRN</t>
  </si>
  <si>
    <t>{a1f8d561-296e-4370-9730-c2672abeca55}</t>
  </si>
  <si>
    <t>KRYCÍ LIST SOUPISU PRACÍ</t>
  </si>
  <si>
    <t>Objekt:</t>
  </si>
  <si>
    <t>SO.01 - Oprava vnějšího pláště budovy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</si>
  <si>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</si>
  <si>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</si>
  <si>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</si>
  <si>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</si>
  <si>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</si>
  <si>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</si>
  <si>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</si>
  <si>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</si>
  <si>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</si>
  <si>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</si>
  <si>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</si>
  <si>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</si>
  <si>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</si>
  <si>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</si>
  <si>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</si>
  <si>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</si>
  <si>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</si>
  <si>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</si>
  <si>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</si>
  <si>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</si>
  <si>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786 - Dokončovací práce - čalounické úpravy</t>
  </si>
  <si>
    <t>22-M - Montáže oznam. a zabezp. zařízení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</si>
  <si>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</si>
  <si>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</si>
  <si>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</si>
  <si>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</si>
  <si>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</si>
  <si>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</si>
  <si>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</si>
  <si>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</si>
  <si>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</si>
  <si>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</si>
  <si>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</si>
  <si>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</si>
  <si>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</si>
  <si>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</si>
  <si>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</si>
  <si>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</si>
  <si>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</si>
  <si>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</si>
  <si>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</si>
  <si>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</si>
  <si>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</si>
  <si>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317235811</t>
  </si>
  <si>
    <t>Doplnění zdiva hlavních a kordónových říms cihlami pálenými na maltu</t>
  </si>
  <si>
    <t>m3</t>
  </si>
  <si>
    <t>4</t>
  </si>
  <si>
    <t>-1244469626</t>
  </si>
  <si>
    <t>VV</t>
  </si>
  <si>
    <t>0,4*0,2*10</t>
  </si>
  <si>
    <t>34227224R1</t>
  </si>
  <si>
    <t>Zednické přípomoci k výměně oken a dveří kompletní - dozdívky po dvojitých špaletových oknech a dveřích, omítky, povrchové úpravy vč. začištění vnitřní i vnější strany aj.</t>
  </si>
  <si>
    <t>kus</t>
  </si>
  <si>
    <t>-435890349</t>
  </si>
  <si>
    <t>P</t>
  </si>
  <si>
    <t>Poznámka k položce:_x000d_
Poznámka k položce: Pozor - změna typu oken, nutno přizpůsobit otvor pro nová zdvojená okna dle situace po vybourání původních dvojitých špaletových oken!</t>
  </si>
  <si>
    <t>od kolejiště</t>
  </si>
  <si>
    <t>ze zahrady</t>
  </si>
  <si>
    <t>2+4</t>
  </si>
  <si>
    <t>štíty</t>
  </si>
  <si>
    <t>Součet</t>
  </si>
  <si>
    <t>34227224R2</t>
  </si>
  <si>
    <t>Zednické přípomoci k výměně oken a dveří kompletní - omítky, povrchové úpravy vč. začištění vnitřní i vnější strany aj.</t>
  </si>
  <si>
    <t>-2138119926</t>
  </si>
  <si>
    <t>6</t>
  </si>
  <si>
    <t>9</t>
  </si>
  <si>
    <t>34623432R</t>
  </si>
  <si>
    <t>Úprava, případně obnovení sklepních oken a příprava pro osazení průvětrníků z tahokovu- dobetonování, dozdívky, povrchová úprava, odstranění původních aj. - dle situace na místě, 70x40 cm</t>
  </si>
  <si>
    <t>-2137924303</t>
  </si>
  <si>
    <t>5</t>
  </si>
  <si>
    <t>34623434R</t>
  </si>
  <si>
    <t>Dozdívka, popř. ubourání a začištění zdiva fasády po ubouraných veřejných WC</t>
  </si>
  <si>
    <t>soubor</t>
  </si>
  <si>
    <t>-1119654142</t>
  </si>
  <si>
    <t>349235851</t>
  </si>
  <si>
    <t>Doplnění plošných fasádních prvků vyložených do 80 mm</t>
  </si>
  <si>
    <t>m2</t>
  </si>
  <si>
    <t>991555111</t>
  </si>
  <si>
    <t>(0,8*0,5)*40</t>
  </si>
  <si>
    <t>Úpravy povrchů, podlahy a osazování výplní</t>
  </si>
  <si>
    <t>7</t>
  </si>
  <si>
    <t>622131121</t>
  </si>
  <si>
    <t>Penetrace akrylát-silikon vnějších stěn nanášená ručně</t>
  </si>
  <si>
    <t>1249954065</t>
  </si>
  <si>
    <t>8</t>
  </si>
  <si>
    <t>622135001</t>
  </si>
  <si>
    <t>Vyrovnání podkladu vnějších stěn maltou vápenocementovou tl do 10 mm</t>
  </si>
  <si>
    <t>-648080384</t>
  </si>
  <si>
    <t>622142001</t>
  </si>
  <si>
    <t>Potažení vnějších stěn sklovláknitým pletivem vtlačeným do tenkovrstvé hmoty</t>
  </si>
  <si>
    <t>-1564005538</t>
  </si>
  <si>
    <t>10</t>
  </si>
  <si>
    <t>622325358</t>
  </si>
  <si>
    <t>Oprava vnější vápenné omítky s celoplošným přeštukováním členitosti 2 v rozsahu do 80%</t>
  </si>
  <si>
    <t>-162377434</t>
  </si>
  <si>
    <t>524,95</t>
  </si>
  <si>
    <t>-137,55"sokl"</t>
  </si>
  <si>
    <t>11</t>
  </si>
  <si>
    <t>622631001</t>
  </si>
  <si>
    <t>Spárování spárovací maltou vnějších pohledových ploch stěn z cihel</t>
  </si>
  <si>
    <t>718308736</t>
  </si>
  <si>
    <t>12</t>
  </si>
  <si>
    <t>625681011</t>
  </si>
  <si>
    <t>Ochrana proti holubům hrotovým systémem jednořadým s účinnou šířkou 10 cm</t>
  </si>
  <si>
    <t>m</t>
  </si>
  <si>
    <t>-1735419760</t>
  </si>
  <si>
    <t>(2*4)"svod"</t>
  </si>
  <si>
    <t>0,6"hodiny"</t>
  </si>
  <si>
    <t>13</t>
  </si>
  <si>
    <t>625681014</t>
  </si>
  <si>
    <t>Ochrana proti holubům hrotový systém čtyřřadý, účinná šíře 25 cm</t>
  </si>
  <si>
    <t>-1760554444</t>
  </si>
  <si>
    <t>od kolejiště 1.NP</t>
  </si>
  <si>
    <t>(1,5)*2</t>
  </si>
  <si>
    <t>(2,1)*2</t>
  </si>
  <si>
    <t>ze zahrady 1.NP</t>
  </si>
  <si>
    <t>(0,6)*4</t>
  </si>
  <si>
    <t>14</t>
  </si>
  <si>
    <t>628641115</t>
  </si>
  <si>
    <t>Kamenická oprava schodů před vstupy, vytmelení, doplnění materiálu,vybroušení, reprofilace, finální obložení keramickými schodovkami</t>
  </si>
  <si>
    <t>-800925716</t>
  </si>
  <si>
    <t>1*3"vpředu"</t>
  </si>
  <si>
    <t>1*3"vzadu"</t>
  </si>
  <si>
    <t>629135102</t>
  </si>
  <si>
    <t>Vyrovnávací vrstva pod klempířské prvky z MC š do 300 mm kompletní příprava pro osazení nových klempířských prvků (dobetonování parapetů, říms aj.)</t>
  </si>
  <si>
    <t>715773793</t>
  </si>
  <si>
    <t>(1,6*)*3</t>
  </si>
  <si>
    <t>(2,95)*1</t>
  </si>
  <si>
    <t>(1,5)*4</t>
  </si>
  <si>
    <t>(1,1)*4</t>
  </si>
  <si>
    <t>16</t>
  </si>
  <si>
    <t>629991011</t>
  </si>
  <si>
    <t>Zakrytí výplní otvorů a svislých ploch fólií přilepenou lepící páskou</t>
  </si>
  <si>
    <t>-1988926004</t>
  </si>
  <si>
    <t>okna</t>
  </si>
  <si>
    <t>49,325</t>
  </si>
  <si>
    <t>dveře</t>
  </si>
  <si>
    <t>(1,1*2,8)*3</t>
  </si>
  <si>
    <t>(1,5*2,5)*1</t>
  </si>
  <si>
    <t>(1*2,5)*2</t>
  </si>
  <si>
    <t>17</t>
  </si>
  <si>
    <t>629995101</t>
  </si>
  <si>
    <t>Očištění vnějších ploch omytím tlakovou vodou</t>
  </si>
  <si>
    <t>1333789203</t>
  </si>
  <si>
    <t>(18,3*8)</t>
  </si>
  <si>
    <t>(18,3*11,5)</t>
  </si>
  <si>
    <t>Mezisoučet</t>
  </si>
  <si>
    <t>(8,2*7)*2</t>
  </si>
  <si>
    <t>(8,2*2)/2*2"pod střechou"</t>
  </si>
  <si>
    <t>(8,2*4,5)/2*2"výškový rozdíl terénu"</t>
  </si>
  <si>
    <t>18</t>
  </si>
  <si>
    <t>629995201</t>
  </si>
  <si>
    <t>Očištění vnějších ploch otryskáním sušeným křemičitým pískem</t>
  </si>
  <si>
    <t>-1686158242</t>
  </si>
  <si>
    <t>sokl</t>
  </si>
  <si>
    <t>18,3*1</t>
  </si>
  <si>
    <t>18,3*4,5</t>
  </si>
  <si>
    <t>19</t>
  </si>
  <si>
    <t>629999031R</t>
  </si>
  <si>
    <t>Příplatek za použití omítkových plastových nebo pozinkovaných profilů s tkaninou</t>
  </si>
  <si>
    <t>2050563383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</si>
  <si>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</si>
  <si>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Trubní vedení</t>
  </si>
  <si>
    <t>20</t>
  </si>
  <si>
    <t>721242805</t>
  </si>
  <si>
    <t>Demontáž lapače střešních splavenin do DN 150</t>
  </si>
  <si>
    <t>-1730640259</t>
  </si>
  <si>
    <t>877265271</t>
  </si>
  <si>
    <t>Montáž lapače střešních splavenin vč. dopojení</t>
  </si>
  <si>
    <t>-570946855</t>
  </si>
  <si>
    <t>22</t>
  </si>
  <si>
    <t>M</t>
  </si>
  <si>
    <t>56231163</t>
  </si>
  <si>
    <t>lapač střešních splavenin se zápachovou klapkou a lapacím košem DN 125/110</t>
  </si>
  <si>
    <t>-2060102296</t>
  </si>
  <si>
    <t xml:space="preserve"> Ostatní konstrukce a práce-bourání</t>
  </si>
  <si>
    <t>23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</si>
  <si>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</si>
  <si>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</si>
  <si>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kpl</t>
  </si>
  <si>
    <t>-1681449929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</si>
  <si>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</si>
  <si>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24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</si>
  <si>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</si>
  <si>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</si>
  <si>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-1377282328</t>
  </si>
  <si>
    <t>25</t>
  </si>
  <si>
    <t>000000004</t>
  </si>
  <si>
    <t>D+M doplňků fasády vč. povrchové úpravy - větrací mřížky, konzole, průvětrníky aj. vč. demontáže stávajících</t>
  </si>
  <si>
    <t>454733367</t>
  </si>
  <si>
    <t>26</t>
  </si>
  <si>
    <t>915331111.1</t>
  </si>
  <si>
    <t>Předformátované vodorovné dopravní značení čára šířky 50mm - hrana</t>
  </si>
  <si>
    <t>903523640</t>
  </si>
  <si>
    <t>4*1,5"vstupy"</t>
  </si>
  <si>
    <t>27</t>
  </si>
  <si>
    <t>93694511</t>
  </si>
  <si>
    <t>Osazení smaltovaných plechových tabulek s číslem popisným</t>
  </si>
  <si>
    <t>-1557108516</t>
  </si>
  <si>
    <t>28</t>
  </si>
  <si>
    <t>4041355R</t>
  </si>
  <si>
    <t>smaltovaná tabulka s číslem popisným</t>
  </si>
  <si>
    <t>452196981</t>
  </si>
  <si>
    <t>29</t>
  </si>
  <si>
    <t>941111122</t>
  </si>
  <si>
    <t>Montáž lešení řadového trubkového lehkého s podlahami zatížení do 200 kg/m2 š do 1,2 m v do 25 m</t>
  </si>
  <si>
    <t>1407315678</t>
  </si>
  <si>
    <t>524,95*1,08 'Přepočtené koeficientem množství</t>
  </si>
  <si>
    <t>30</t>
  </si>
  <si>
    <t>941111222</t>
  </si>
  <si>
    <t>Příplatek k lešení řadovému trubkovému lehkému s podlahami š 1,2 m v 25 m za první a ZKD den použití</t>
  </si>
  <si>
    <t>2078652534</t>
  </si>
  <si>
    <t>556,946*90 'Přepočtené koeficientem množství</t>
  </si>
  <si>
    <t>31</t>
  </si>
  <si>
    <t>941111822</t>
  </si>
  <si>
    <t>Demontáž lešení řadového trubkového lehkého s podlahami zatížení do 200 kg/m2 š do 1,2 m v do 25 m</t>
  </si>
  <si>
    <t>-1135769661</t>
  </si>
  <si>
    <t>32</t>
  </si>
  <si>
    <t>944511111</t>
  </si>
  <si>
    <t>Montáž ochranné sítě z textilie z umělých vláken</t>
  </si>
  <si>
    <t>-733048635</t>
  </si>
  <si>
    <t>33</t>
  </si>
  <si>
    <t>944511211</t>
  </si>
  <si>
    <t>Příplatek k ochranné síti za první a ZKD den použití</t>
  </si>
  <si>
    <t>-887517083</t>
  </si>
  <si>
    <t>34</t>
  </si>
  <si>
    <t>944511811</t>
  </si>
  <si>
    <t>Demontáž ochranné sítě z textilie z umělých vláken</t>
  </si>
  <si>
    <t>350823066</t>
  </si>
  <si>
    <t>35</t>
  </si>
  <si>
    <t>952901131</t>
  </si>
  <si>
    <t>Čištění budov omytí konstrukcí nebo prvků</t>
  </si>
  <si>
    <t>383533794</t>
  </si>
  <si>
    <t>(1,4*2,5)*1</t>
  </si>
  <si>
    <t>36</t>
  </si>
  <si>
    <t>968062356</t>
  </si>
  <si>
    <t>Vybourání dřevěných rámů oken dvojitých včetně křídel pl do 4 m2</t>
  </si>
  <si>
    <t>2047608099</t>
  </si>
  <si>
    <t>(1,6*1,7)*1</t>
  </si>
  <si>
    <t>(1,5*1,5)*2</t>
  </si>
  <si>
    <t>(1,1*1,6)*3</t>
  </si>
  <si>
    <t>37</t>
  </si>
  <si>
    <t>968082016</t>
  </si>
  <si>
    <t>Vybourání plastových rámů oken včetně křídel plochy přes 1 do 2 m2</t>
  </si>
  <si>
    <t>481344313</t>
  </si>
  <si>
    <t>(1,6*1,7)*2</t>
  </si>
  <si>
    <t>(2,1*1,5)*2</t>
  </si>
  <si>
    <t>(2,95*1,5)*1</t>
  </si>
  <si>
    <t>(0,6*1,5)*4</t>
  </si>
  <si>
    <t>38</t>
  </si>
  <si>
    <t>968082022</t>
  </si>
  <si>
    <t>Vybourání plastových zárubní dveří plochy do 4 m2</t>
  </si>
  <si>
    <t>1231857745</t>
  </si>
  <si>
    <t>39</t>
  </si>
  <si>
    <t>978015391</t>
  </si>
  <si>
    <t>Otlučení (osekání) vnější vápenné nebo vápenocementové omítky stupně členitosti 1 a 2 do 100%</t>
  </si>
  <si>
    <t>1452382141</t>
  </si>
  <si>
    <t>40</t>
  </si>
  <si>
    <t>985142111</t>
  </si>
  <si>
    <t>Vysekání spojovací hmoty ze spár zdiva hl do 40 mm dl do 6 m/m2</t>
  </si>
  <si>
    <t>-1561765336</t>
  </si>
  <si>
    <t>41</t>
  </si>
  <si>
    <t>985221111</t>
  </si>
  <si>
    <t>Doplnění zdiva kamenem do aktivované malty se spárami dl do 6 m/m2</t>
  </si>
  <si>
    <t>-727399556</t>
  </si>
  <si>
    <t>42</t>
  </si>
  <si>
    <t>58381088</t>
  </si>
  <si>
    <t>kámen lomový upravený třída I pro zdivo rigolové pískovec</t>
  </si>
  <si>
    <t>t</t>
  </si>
  <si>
    <t>1502266520</t>
  </si>
  <si>
    <t>43</t>
  </si>
  <si>
    <t>985231111</t>
  </si>
  <si>
    <t>Spárování zdiva aktivovanou maltou spára hl do 40 mm dl do 6 m/m2</t>
  </si>
  <si>
    <t>1834596963</t>
  </si>
  <si>
    <t>997</t>
  </si>
  <si>
    <t>Přesun sutě</t>
  </si>
  <si>
    <t>44</t>
  </si>
  <si>
    <t>997013.R</t>
  </si>
  <si>
    <t>Odvoz výzisku z železného šrotu na místo určené objednatelem do 20 km se složením.Hospodaření s vyzískaným materiálem (mimo odpad) bude prováděno v souladu se Směrnicí SŽDC č. 42 ze dne 7.1.2013."</t>
  </si>
  <si>
    <t>-253957622</t>
  </si>
  <si>
    <t>Poznámka k položce:_x000d_
Dopravní náklady jsou zahrnuty v položkách přesunu, cena bude ouze za vytřídění a uložení</t>
  </si>
  <si>
    <t>45</t>
  </si>
  <si>
    <t>997013113</t>
  </si>
  <si>
    <t>Vnitrostaveništní doprava suti a vybouraných hmot pro budovy v do 12 m</t>
  </si>
  <si>
    <t>-1955715351</t>
  </si>
  <si>
    <t>46</t>
  </si>
  <si>
    <t>997013501</t>
  </si>
  <si>
    <t>Odvoz suti na skládku a vybouraných hmot nebo meziskládku do 1 km se složením</t>
  </si>
  <si>
    <t>1012287700</t>
  </si>
  <si>
    <t>47</t>
  </si>
  <si>
    <t>997013509</t>
  </si>
  <si>
    <t>Příplatek k odvozu suti a vybouraných hmot na skládku ZKD 1 km přes 1 km</t>
  </si>
  <si>
    <t>-992622480</t>
  </si>
  <si>
    <t>30,734*19 'Přepočtené koeficientem množství</t>
  </si>
  <si>
    <t>48</t>
  </si>
  <si>
    <t>997013631</t>
  </si>
  <si>
    <t>Poplatek za uložení na skládce (skládkovné) stavebního odpadu směsného kód odpadu 17 09 04</t>
  </si>
  <si>
    <t>1441389423</t>
  </si>
  <si>
    <t>27,754</t>
  </si>
  <si>
    <t>-27,003</t>
  </si>
  <si>
    <t>49</t>
  </si>
  <si>
    <t>997013655</t>
  </si>
  <si>
    <t>Poplatek za uložení odpadu ze sypkých materiálů na skládce - omítka (skládkovné)</t>
  </si>
  <si>
    <t>905124050</t>
  </si>
  <si>
    <t>998</t>
  </si>
  <si>
    <t>Přesun hmot</t>
  </si>
  <si>
    <t>50</t>
  </si>
  <si>
    <t>998011002</t>
  </si>
  <si>
    <t>Přesun hmot pro budovy zděné v do 12 m</t>
  </si>
  <si>
    <t>-32469626</t>
  </si>
  <si>
    <t>PSV</t>
  </si>
  <si>
    <t>Práce a dodávky PSV</t>
  </si>
  <si>
    <t>741</t>
  </si>
  <si>
    <t>51</t>
  </si>
  <si>
    <t>741-05.1</t>
  </si>
  <si>
    <t>Stavební přípomoce pro elektroinstalaci - drážky, průrazy, zapravení aj.</t>
  </si>
  <si>
    <t>443676701</t>
  </si>
  <si>
    <t>742</t>
  </si>
  <si>
    <t>Elektroinstalace - slaboproud - příprava kamery</t>
  </si>
  <si>
    <t>52</t>
  </si>
  <si>
    <t>220450007</t>
  </si>
  <si>
    <t>Montáž datové skříně rack</t>
  </si>
  <si>
    <t>-771020542</t>
  </si>
  <si>
    <t>53</t>
  </si>
  <si>
    <t>3571311R</t>
  </si>
  <si>
    <t>datový rack 12U 600x400mm</t>
  </si>
  <si>
    <t>-1880383967</t>
  </si>
  <si>
    <t>54</t>
  </si>
  <si>
    <t>742110503</t>
  </si>
  <si>
    <t>Montáž krabic pro slaboproud zapuštěných plastových odbočných univerzální s víčkem</t>
  </si>
  <si>
    <t>2085062783</t>
  </si>
  <si>
    <t>55</t>
  </si>
  <si>
    <t>34571519</t>
  </si>
  <si>
    <t>krabice univerzální odbočná z PH s víčkem, D 73,5 mm x 43 mm</t>
  </si>
  <si>
    <t>124726196</t>
  </si>
  <si>
    <t>56</t>
  </si>
  <si>
    <t>743111315R</t>
  </si>
  <si>
    <t>Montáž protrubkování pro datové rozvody</t>
  </si>
  <si>
    <t>-137573475</t>
  </si>
  <si>
    <t xml:space="preserve"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</si>
  <si>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57</t>
  </si>
  <si>
    <t>345713510</t>
  </si>
  <si>
    <t>trubka elektroinstalační ohebná Kopoflex</t>
  </si>
  <si>
    <t>-1933449600</t>
  </si>
  <si>
    <t>150*1,1 "Přepočtené koeficientem množství</t>
  </si>
  <si>
    <t>58</t>
  </si>
  <si>
    <t>744422110</t>
  </si>
  <si>
    <t>Montáž kabelu UTP</t>
  </si>
  <si>
    <t>-1527256210</t>
  </si>
  <si>
    <t>59</t>
  </si>
  <si>
    <t>341210100</t>
  </si>
  <si>
    <t>UTP Belden 1583ENH, C5E, 100MHz, 4pár, bezhalogenový</t>
  </si>
  <si>
    <t>1703838439</t>
  </si>
  <si>
    <t>400*1,1 "Přepočtené koeficientem množství</t>
  </si>
  <si>
    <t>748</t>
  </si>
  <si>
    <t>Elektromontáže - osvětlovací zařízení a svítidla</t>
  </si>
  <si>
    <t>60</t>
  </si>
  <si>
    <t>2102030R0</t>
  </si>
  <si>
    <t>Informační systém - montáž prosvětleného piktogramu "Hýskov" uchycený na stěnu</t>
  </si>
  <si>
    <t>-53750461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</si>
  <si>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</si>
  <si>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764</t>
  </si>
  <si>
    <t>Konstrukce klempířské</t>
  </si>
  <si>
    <t>61</t>
  </si>
  <si>
    <t>764002851</t>
  </si>
  <si>
    <t>Demontáž oplechování parapetů do suti</t>
  </si>
  <si>
    <t>211371434</t>
  </si>
  <si>
    <t>Poznámka k položce:_x000d_
Poznámka k položce: Jedná se o orientační vnější rozměry otvoru, před realizací nutné přesné zaměření každého okna.</t>
  </si>
  <si>
    <t>(1,6)*3</t>
  </si>
  <si>
    <t>62</t>
  </si>
  <si>
    <t>764004861</t>
  </si>
  <si>
    <t>Demontáž svodu do suti</t>
  </si>
  <si>
    <t>1053013080</t>
  </si>
  <si>
    <t>9*2</t>
  </si>
  <si>
    <t>12,5*2</t>
  </si>
  <si>
    <t>63</t>
  </si>
  <si>
    <t>764216604</t>
  </si>
  <si>
    <t>Oplechování rovných parapetů mechanicky kotvené z Pz s povrchovou úpravou rš 330 mm vč. přípravy a opravy podkladu</t>
  </si>
  <si>
    <t>207903116</t>
  </si>
  <si>
    <t>64</t>
  </si>
  <si>
    <t>764518622</t>
  </si>
  <si>
    <t>Svody kruhové včetně objímek, kolen, odskoků z Pz s povrchovou úpravou průměru 100 mm</t>
  </si>
  <si>
    <t>1357722061</t>
  </si>
  <si>
    <t>65</t>
  </si>
  <si>
    <t>998764202</t>
  </si>
  <si>
    <t>Přesun hmot procentní pro konstrukce klempířské v objektech v do 12 m</t>
  </si>
  <si>
    <t>%</t>
  </si>
  <si>
    <t>1796586651</t>
  </si>
  <si>
    <t>766</t>
  </si>
  <si>
    <t>Konstrukce truhlářské</t>
  </si>
  <si>
    <t>66</t>
  </si>
  <si>
    <t>766441811</t>
  </si>
  <si>
    <t>Demontáž parapetních desek dřevěných, laminovaných šířky do 30 cm</t>
  </si>
  <si>
    <t>-809181315</t>
  </si>
  <si>
    <t>2+3+2</t>
  </si>
  <si>
    <t>2+1+4+4+4</t>
  </si>
  <si>
    <t>67</t>
  </si>
  <si>
    <t>766622132</t>
  </si>
  <si>
    <t>Montáž plastových oken plochy přes 1 m2 otevíravých výšky do 2,5 m s rámem do zdiva</t>
  </si>
  <si>
    <t>1828365610</t>
  </si>
  <si>
    <t>(1,6*1,7)*3</t>
  </si>
  <si>
    <t>(1,5*1,5)*4</t>
  </si>
  <si>
    <t>(1,1*1,6)*4</t>
  </si>
  <si>
    <t>68</t>
  </si>
  <si>
    <t>61140053.1</t>
  </si>
  <si>
    <t>okno plastové 2křídlové 150x150 cm O/OS, barva - imitace dřeva v oboustranném dekoru, celoobvodové kování ROTO NT - izolační dvojsklo, zasklení 4-16-4, Uw max 1,2 W/m2.K</t>
  </si>
  <si>
    <t>-1385930051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</si>
  <si>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oken! Dekor bude upřesněn investorem.</t>
  </si>
  <si>
    <t>69</t>
  </si>
  <si>
    <t>61140053.2</t>
  </si>
  <si>
    <t>okno plastové 2křídlové 160x170 cm O/OS, barva - imitace dřeva v oboustranném dekoru, celoobvodové kování ROTO NT - izolační dvojsklo, zasklení 4-16-4, Uw max 1,2 W/m2.K</t>
  </si>
  <si>
    <t>38237106</t>
  </si>
  <si>
    <t>70</t>
  </si>
  <si>
    <t>61140053.3</t>
  </si>
  <si>
    <t>okno plastové 3křídlové 210x150 cm O/OS, barva - imitace dřeva v oboustranném dekoru, celoobvodové kování ROTO NT - izolační dvojsklo, zasklení 4-16-4, Uw max 1,2 W/m2.K</t>
  </si>
  <si>
    <t>741782045</t>
  </si>
  <si>
    <t>71</t>
  </si>
  <si>
    <t>61140053.4</t>
  </si>
  <si>
    <t>okno plastové 4křídlové295x150 cm O/OS, barva - imitace dřeva v oboustranném dekoru, celoobvodové kování ROTO NT - izolační dvojsklo, zasklení 4-16-4, Uw max 1,2 W/m2.K</t>
  </si>
  <si>
    <t>-683428878</t>
  </si>
  <si>
    <t>72</t>
  </si>
  <si>
    <t>61140053.5</t>
  </si>
  <si>
    <t>okno plastové 2křídlové 110x160 cm O/OS, barva - imitace dřeva v oboustranném dekoru, celoobvodové kování ROTO NT - izolační dvojsklo, zasklení 4-16-4, Uw max 1,2 W/m2.K</t>
  </si>
  <si>
    <t>581214328</t>
  </si>
  <si>
    <t>73</t>
  </si>
  <si>
    <t>61140053.6</t>
  </si>
  <si>
    <t>okno plastové 1křídlové 60x150 cm O/OS, barva - imitace dřeva v oboustranném dekoru, celoobvodové kování ROTO NT - izolační dvojsklo, zasklení 4-16-4, Uw max 1,2 W/m2.K</t>
  </si>
  <si>
    <t>-568297451</t>
  </si>
  <si>
    <t>74</t>
  </si>
  <si>
    <t>766660421</t>
  </si>
  <si>
    <t>Montáž vchodových dveří jednokřídlových s nadsvětlíkem do zdiva</t>
  </si>
  <si>
    <t>937083423</t>
  </si>
  <si>
    <t>75</t>
  </si>
  <si>
    <t>553413400.1</t>
  </si>
  <si>
    <t>dveře plastové vchodové bezpečnostní 1křídlové 2/3 sklo, s proskleným fixním nadsvětlíkem (bezp. zasklení, plné, otevíravé 110x280 cm, kování bezp. celoobvodové vícebodové, oboustranný dekor dřeva (vybere investor)</t>
  </si>
  <si>
    <t>1880877413</t>
  </si>
  <si>
    <t xml:space="preserve"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dvojitých dveří!  Zachovat členění dle stávajících dveří.</t>
  </si>
  <si>
    <t>76</t>
  </si>
  <si>
    <t>766660461</t>
  </si>
  <si>
    <t>Montáž vchodových dveří dvoukřídlových s nadsvětlíkem do zdiva</t>
  </si>
  <si>
    <t>356689036</t>
  </si>
  <si>
    <t>77</t>
  </si>
  <si>
    <t>553413401.1</t>
  </si>
  <si>
    <t>dveře plastové vchodové bezpečnostní 2křídlové 2/3 sklo, s proskleným fixním nadsvětlíkem (bezp. zasklení, plné, otevíravé 150x250 cm, kování bezp. celoobvodové vícebodové, oboustranný dekor dřeva (vybere investor)</t>
  </si>
  <si>
    <t>-1737020324</t>
  </si>
  <si>
    <t>78</t>
  </si>
  <si>
    <t>766694113</t>
  </si>
  <si>
    <t>Montáž parapetních desek dřevěných, laminovaných šířky do 30 cm délky do 2,6 m</t>
  </si>
  <si>
    <t>-711610150</t>
  </si>
  <si>
    <t>79</t>
  </si>
  <si>
    <t>611444020</t>
  </si>
  <si>
    <t>parapet plastový vnitřní - Deceuninck komůrkový - šíře dle aktuální situace po osazení nových oken</t>
  </si>
  <si>
    <t>-870084718</t>
  </si>
  <si>
    <t>Poznámka k položce:_x000d_
Poznámka k položce: Jedná se o orientační vnější rozměry otvoru, před realizací nutné přesné zaměření.</t>
  </si>
  <si>
    <t>80</t>
  </si>
  <si>
    <t>611444150</t>
  </si>
  <si>
    <t>koncovka k parapetu plastovému vnitřnímu 1 pár</t>
  </si>
  <si>
    <t>-1073374272</t>
  </si>
  <si>
    <t>81</t>
  </si>
  <si>
    <t>766661910R</t>
  </si>
  <si>
    <t>Oprava dveřního křídla vč. tmelení, nátěru a kování, 100x250 cm (sklepní koje)</t>
  </si>
  <si>
    <t>-1906450358</t>
  </si>
  <si>
    <t>82</t>
  </si>
  <si>
    <t>766661910R2</t>
  </si>
  <si>
    <t>Oprava půdního kruhového okna vč. tmelení, nátěru, kování a přesklení, 60 cm</t>
  </si>
  <si>
    <t>-215880873</t>
  </si>
  <si>
    <t>83</t>
  </si>
  <si>
    <t>998766202</t>
  </si>
  <si>
    <t>Přesun hmot procentní pro konstrukce truhlářské v objektech v do 12 m</t>
  </si>
  <si>
    <t>-398833012</t>
  </si>
  <si>
    <t>767</t>
  </si>
  <si>
    <t>Konstrukce zámečnické</t>
  </si>
  <si>
    <t>84</t>
  </si>
  <si>
    <t>7675399</t>
  </si>
  <si>
    <t>Nové čistící zóny vč. přípravy podkladu, rámu a rohoží</t>
  </si>
  <si>
    <t>-625925153</t>
  </si>
  <si>
    <t>3*1,2*0,6</t>
  </si>
  <si>
    <t>85</t>
  </si>
  <si>
    <t>767610115</t>
  </si>
  <si>
    <t>Montáž oken jednoduchých pevných do zdiva plochy do 0,6 m2</t>
  </si>
  <si>
    <t>1391116765</t>
  </si>
  <si>
    <t>(0,7*0,4)*1</t>
  </si>
  <si>
    <t>86</t>
  </si>
  <si>
    <t>767-07</t>
  </si>
  <si>
    <t>sklepní okno, ocelový rám, výplň mřížka z tahokovu vč povrchové úpravy žárovým zinkováním, kompletní konstrukce včetně kotvení, 70x40 cm</t>
  </si>
  <si>
    <t>1910256327</t>
  </si>
  <si>
    <t>Poznámka k položce:_x000d_
Poznámka k položce: orientační rozměry 60/40cm</t>
  </si>
  <si>
    <t>87</t>
  </si>
  <si>
    <t>767641110</t>
  </si>
  <si>
    <t>Montáž dokončení okování dveří otvíravých</t>
  </si>
  <si>
    <t>-1606613865</t>
  </si>
  <si>
    <t>88</t>
  </si>
  <si>
    <t>549146300</t>
  </si>
  <si>
    <t xml:space="preserve">kování bezpečnostní včetně štítu Golem nerez-  klika-klika</t>
  </si>
  <si>
    <t>401399429</t>
  </si>
  <si>
    <t>Poznámka k položce:_x000d_
Poznámka k položce: provedení dle upřesnění zástupce investora na místě u konkrétních dveří</t>
  </si>
  <si>
    <t>89</t>
  </si>
  <si>
    <t>549641500</t>
  </si>
  <si>
    <t>vložka zámková cylindrická oboustranná bezpečnostní FAB DYNAMIC + 4 klíče</t>
  </si>
  <si>
    <t>2102415546</t>
  </si>
  <si>
    <t>90</t>
  </si>
  <si>
    <t>767649191</t>
  </si>
  <si>
    <t>Montáž dveří - samozavírače hydraulického</t>
  </si>
  <si>
    <t>-688487356</t>
  </si>
  <si>
    <t>91</t>
  </si>
  <si>
    <t>549172500</t>
  </si>
  <si>
    <t>samozavírač dveří hydraulický</t>
  </si>
  <si>
    <t>1451784498</t>
  </si>
  <si>
    <t>92</t>
  </si>
  <si>
    <t>767661811</t>
  </si>
  <si>
    <t>Demontáž mříží pevných nebo otevíravých</t>
  </si>
  <si>
    <t>84160906</t>
  </si>
  <si>
    <t>(1,1*2,8)*2</t>
  </si>
  <si>
    <t>(1,5*1,7)*2</t>
  </si>
  <si>
    <t>93</t>
  </si>
  <si>
    <t>767893112</t>
  </si>
  <si>
    <t>Montáž stříšek nad vstupy kotvených pomocí závěsů rovných, výplň z umělých hmot šířky do 2,00 m</t>
  </si>
  <si>
    <t>1635711450</t>
  </si>
  <si>
    <t>94</t>
  </si>
  <si>
    <t>28319019R</t>
  </si>
  <si>
    <t>vchodová stříška oblouková, kotvená pomocí konzol, hliníkový rám, výplň dutinkový polykarbonát 1400x850mm</t>
  </si>
  <si>
    <t>141433781</t>
  </si>
  <si>
    <t>95</t>
  </si>
  <si>
    <t>28319029</t>
  </si>
  <si>
    <t>Kotvící sada pro vchodové stříšky, 1x chemická kotva 300ml, 4x závitová tyč M8 - délka 160mm, 4x plastové sítko, 2x mixér</t>
  </si>
  <si>
    <t>balení</t>
  </si>
  <si>
    <t>-450460756</t>
  </si>
  <si>
    <t>96</t>
  </si>
  <si>
    <t>767893811</t>
  </si>
  <si>
    <t>Demontáž stříšek nad vstupy s výplní z umělých hmot</t>
  </si>
  <si>
    <t>-2121199639</t>
  </si>
  <si>
    <t>97</t>
  </si>
  <si>
    <t>767995113.1</t>
  </si>
  <si>
    <t xml:space="preserve">Montáž cedule s označením zastávky "Hýskov" </t>
  </si>
  <si>
    <t>-351226686</t>
  </si>
  <si>
    <t>Poznámka k položce:_x000d_
Jedná se pouze o práce spojené s ukotvením a montáží orientačního a informačního systému včetně pomocných konstrukcí. Samotná dodávka tabulí bude realizována z rámcové smlouvy objednatele u centrálního dodavatele informačních a orientačních tabulí.</t>
  </si>
  <si>
    <t>98</t>
  </si>
  <si>
    <t>767996801</t>
  </si>
  <si>
    <t>Demontáž atypických zámečnických konstrukcí rozebráním hmotnosti jednotlivých dílů do 50 kg</t>
  </si>
  <si>
    <t>kg</t>
  </si>
  <si>
    <t>-1898212140</t>
  </si>
  <si>
    <t>99</t>
  </si>
  <si>
    <t>998767202</t>
  </si>
  <si>
    <t>Přesun hmot procentní pro zámečnické konstrukce v objektech v do 12 m</t>
  </si>
  <si>
    <t>1073558703</t>
  </si>
  <si>
    <t>783</t>
  </si>
  <si>
    <t>Dokončovací práce - nátěry</t>
  </si>
  <si>
    <t>100</t>
  </si>
  <si>
    <t>783009301</t>
  </si>
  <si>
    <t>Písmomalířské práce výšky písmen nebo číslic do 750 mm</t>
  </si>
  <si>
    <t>1683362128</t>
  </si>
  <si>
    <t>6*3</t>
  </si>
  <si>
    <t>101</t>
  </si>
  <si>
    <t>783306805</t>
  </si>
  <si>
    <t>Odstranění nátěru ze zámečnických konstrukcí opálením</t>
  </si>
  <si>
    <t>461374526</t>
  </si>
  <si>
    <t>102</t>
  </si>
  <si>
    <t>783314101</t>
  </si>
  <si>
    <t>Základní jednonásobný syntetický nátěr zámečnických konstrukcí</t>
  </si>
  <si>
    <t>1079321605</t>
  </si>
  <si>
    <t>103</t>
  </si>
  <si>
    <t>783315101</t>
  </si>
  <si>
    <t>Mezinátěr jednonásobný syntetický standardní zámečnických konstrukcí</t>
  </si>
  <si>
    <t>967082077</t>
  </si>
  <si>
    <t>104</t>
  </si>
  <si>
    <t>783317101</t>
  </si>
  <si>
    <t>Krycí jednonásobný syntetický standardní nátěr zámečnických konstrukcí</t>
  </si>
  <si>
    <t>-838799236</t>
  </si>
  <si>
    <t>105</t>
  </si>
  <si>
    <t>783823133</t>
  </si>
  <si>
    <t>Penetrační silikátový nátěr hladkých, tenkovrstvých zrnitých nebo štukových omítek</t>
  </si>
  <si>
    <t>-1834791595</t>
  </si>
  <si>
    <t>106</t>
  </si>
  <si>
    <t>783826675</t>
  </si>
  <si>
    <t>Hydrofobizační transparentní silikonový nátěr hrubých betonových povrchů nebo hrubých omítek</t>
  </si>
  <si>
    <t>-1148375196</t>
  </si>
  <si>
    <t>107</t>
  </si>
  <si>
    <t>783827423</t>
  </si>
  <si>
    <t>Krycí dvojnásobný silikátový nátěr omítek stupně členitosti 1 a 2</t>
  </si>
  <si>
    <t>-977533714</t>
  </si>
  <si>
    <t>524,99</t>
  </si>
  <si>
    <t>108</t>
  </si>
  <si>
    <t>783827429</t>
  </si>
  <si>
    <t>Příplatek k cenám dvojnásobného nátěru omítek stupně členitosti 1 a 2 za biocidní přísadu</t>
  </si>
  <si>
    <t>2037369875</t>
  </si>
  <si>
    <t>109</t>
  </si>
  <si>
    <t>783846523</t>
  </si>
  <si>
    <t>Antigraffiti nátěr trvalý do 100 cyklů odstranění graffiti omítek hladkých, zrnitých, štukových</t>
  </si>
  <si>
    <t>-1422084974</t>
  </si>
  <si>
    <t>(18,3+8,2)*2*2,7"k římse"</t>
  </si>
  <si>
    <t>110</t>
  </si>
  <si>
    <t>783846533</t>
  </si>
  <si>
    <t>Antigraffiti nátěr trvalý do 100 cyklů odstranění graffiti lícového zdiva</t>
  </si>
  <si>
    <t>-1647995513</t>
  </si>
  <si>
    <t>111</t>
  </si>
  <si>
    <t>783897603</t>
  </si>
  <si>
    <t>Příplatek k cenám dvojnásobného krycího nátěru omítek za provedení styku 2 barev</t>
  </si>
  <si>
    <t>247203374</t>
  </si>
  <si>
    <t>112</t>
  </si>
  <si>
    <t>783897611</t>
  </si>
  <si>
    <t>Příplatek k cenám dvojnásobného krycího nátěru omítek za barevné provedení v odstínu středně sytém</t>
  </si>
  <si>
    <t>1529627058</t>
  </si>
  <si>
    <t>786</t>
  </si>
  <si>
    <t>Dokončovací práce - čalounické úpravy</t>
  </si>
  <si>
    <t>113</t>
  </si>
  <si>
    <t>786624121</t>
  </si>
  <si>
    <t>Montáž lamelové žaluzie do oken zdvojených kovových otevíravých, sklápěcích a vyklápěcích</t>
  </si>
  <si>
    <t>-564070989</t>
  </si>
  <si>
    <t>114</t>
  </si>
  <si>
    <t>55346200</t>
  </si>
  <si>
    <t>žaluzie horizontální interiérové</t>
  </si>
  <si>
    <t>296060527</t>
  </si>
  <si>
    <t>115</t>
  </si>
  <si>
    <t>998786202</t>
  </si>
  <si>
    <t>Přesun hmot procentní pro čalounické úpravy v objektech v do 12 m</t>
  </si>
  <si>
    <t>1205311679</t>
  </si>
  <si>
    <t>22-M</t>
  </si>
  <si>
    <t>Montáže oznam. a zabezp. zařízení</t>
  </si>
  <si>
    <t>116</t>
  </si>
  <si>
    <t>220320021</t>
  </si>
  <si>
    <t>Montáž hodin venkovních</t>
  </si>
  <si>
    <t>-586061231</t>
  </si>
  <si>
    <t>117</t>
  </si>
  <si>
    <t>3944525R2</t>
  </si>
  <si>
    <t xml:space="preserve">Čtvercové venkovní hodiny analogové dvoustranné na stěnu s boční konzolou METROLINE typ  242.A.60.D.B.C11.LLX</t>
  </si>
  <si>
    <t>256</t>
  </si>
  <si>
    <t>100977060</t>
  </si>
  <si>
    <t>118</t>
  </si>
  <si>
    <t>220320021-D</t>
  </si>
  <si>
    <t>Demontáž hodin</t>
  </si>
  <si>
    <t>-985761391</t>
  </si>
  <si>
    <t>119</t>
  </si>
  <si>
    <t>220370101</t>
  </si>
  <si>
    <t>Funkční dodavatelské přezkoušení železničního rozhlasového zařízení reproduktoru</t>
  </si>
  <si>
    <t>1127548404</t>
  </si>
  <si>
    <t>120</t>
  </si>
  <si>
    <t>220370440</t>
  </si>
  <si>
    <t>Montáž reproduktoru vč. konzoly</t>
  </si>
  <si>
    <t>2058750681</t>
  </si>
  <si>
    <t>Poznámka k položce:_x000d_
Poznámka k položce: Práce na těchto zařízeních je nutné koordinovat se správcem těchto zařízení - správou sdělovací a zabezpečovací techniky SSZT!</t>
  </si>
  <si>
    <t>121</t>
  </si>
  <si>
    <t>22-M-000</t>
  </si>
  <si>
    <t>reproduktor DEXON SC20AH vč. konzoly kompletní</t>
  </si>
  <si>
    <t>-1760854847</t>
  </si>
  <si>
    <t>122</t>
  </si>
  <si>
    <t>220370440-D.1</t>
  </si>
  <si>
    <t>Demontáž reproduktoru vč. konzoly</t>
  </si>
  <si>
    <t>1698262130</t>
  </si>
  <si>
    <t>123</t>
  </si>
  <si>
    <t>22037044R2</t>
  </si>
  <si>
    <t>Zapravení a výměna stávajícího vedení oznamovacích a slaboproudých zařízení na fasádě</t>
  </si>
  <si>
    <t>-685905549</t>
  </si>
  <si>
    <t xml:space="preserve">Poznámka k položce:_x000d_
Poznámka k položce: 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koordinovat se správcem těchto zařízení - správou sdělovací a zabezpečovací techniky SSZT!</t>
  </si>
  <si>
    <t>Vedlejší rozpočtové náklady</t>
  </si>
  <si>
    <t>VRN9</t>
  </si>
  <si>
    <t>Ostatní náklady</t>
  </si>
  <si>
    <t>124</t>
  </si>
  <si>
    <t>090001000</t>
  </si>
  <si>
    <t>Přelepení popř. nové umístění značky turistické trasy (popř. kontaktovat KČT)</t>
  </si>
  <si>
    <t>1024</t>
  </si>
  <si>
    <t>-738146003</t>
  </si>
  <si>
    <t>SO.02 - Oprava střechy</t>
  </si>
  <si>
    <t xml:space="preserve">    9 - Ostatní konstrukce a práce-bourání</t>
  </si>
  <si>
    <t xml:space="preserve">    742 -  Elektroinstalace</t>
  </si>
  <si>
    <t xml:space="preserve">    762 - Konstrukce tesařské</t>
  </si>
  <si>
    <t xml:space="preserve">    765 - Krytina skládaná</t>
  </si>
  <si>
    <t xml:space="preserve">    783 -  Dokončovací práce</t>
  </si>
  <si>
    <t>OST - Poznámky</t>
  </si>
  <si>
    <t>31427151R</t>
  </si>
  <si>
    <t>Přezdění nadstřešní části komínových těles kompletní vč. krycích desek, spárování a ochr. nátěru, nové povrchové úpravy, případně frézování, vyvložkování a revize</t>
  </si>
  <si>
    <t>-266425747</t>
  </si>
  <si>
    <t>(4*0,75*0,45)*3</t>
  </si>
  <si>
    <t>(4*1,2*0,45)*1</t>
  </si>
  <si>
    <t>Ostatní konstrukce a práce-bourání</t>
  </si>
  <si>
    <t>D+M doplňků střechy vč. povrchové úpravy - konzole, antény, průchodky, držáky aj. vč. demontáže stávajících</t>
  </si>
  <si>
    <t>-1903010964</t>
  </si>
  <si>
    <t>952903001.2.1</t>
  </si>
  <si>
    <t>Vyčištění půdy a vyklizení velkoobjemové odpadu včetně odvozu a likvidace odpadu</t>
  </si>
  <si>
    <t>-1164017775</t>
  </si>
  <si>
    <t>18191268</t>
  </si>
  <si>
    <t>-1498493723</t>
  </si>
  <si>
    <t>-204432305</t>
  </si>
  <si>
    <t>18,57*19 'Přepočtené koeficientem množství</t>
  </si>
  <si>
    <t>99701350R</t>
  </si>
  <si>
    <t>Odvoz výzisku z železného šrotu na místo určené objednatelem do 20 km se složením</t>
  </si>
  <si>
    <t>-1345007314</t>
  </si>
  <si>
    <t xml:space="preserve"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</si>
  <si>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997013803</t>
  </si>
  <si>
    <t>Poplatek za uložení stavebního odpadu z keramických materiálů na skládce (skládkovné)</t>
  </si>
  <si>
    <t>165030658</t>
  </si>
  <si>
    <t>997013811</t>
  </si>
  <si>
    <t>Poplatek za uložení stavebního dřevěného odpadu na skládce (skládkovné)</t>
  </si>
  <si>
    <t>-1410913718</t>
  </si>
  <si>
    <t>997013831</t>
  </si>
  <si>
    <t>Poplatek za uložení stavebního směsného odpadu na skládce (skládkovné)</t>
  </si>
  <si>
    <t>-1571188033</t>
  </si>
  <si>
    <t>18,963</t>
  </si>
  <si>
    <t>-11,304</t>
  </si>
  <si>
    <t>-2,1</t>
  </si>
  <si>
    <t>281392457</t>
  </si>
  <si>
    <t xml:space="preserve"> Elektroinstalace</t>
  </si>
  <si>
    <t>742420021</t>
  </si>
  <si>
    <t>Montáž společné televizní antény antenního stožáru včetně upevňovacího materiálu</t>
  </si>
  <si>
    <t>152869651</t>
  </si>
  <si>
    <t>31674068R</t>
  </si>
  <si>
    <t>stožár anténní Pz v 3m</t>
  </si>
  <si>
    <t>287748349</t>
  </si>
  <si>
    <t>762</t>
  </si>
  <si>
    <t>Konstrukce tesařské</t>
  </si>
  <si>
    <t>762081351</t>
  </si>
  <si>
    <t>Vyrovnání a příprava st. krovů pro novou krytinu</t>
  </si>
  <si>
    <t>-2068648040</t>
  </si>
  <si>
    <t>(5,1*21)*2</t>
  </si>
  <si>
    <t>762083122</t>
  </si>
  <si>
    <t>Impregnace řeziva proti dřevokaznému hmyzu, houbám a plísním máčením třída ohrožení 3 a 4</t>
  </si>
  <si>
    <t>33308138</t>
  </si>
  <si>
    <t>4,497</t>
  </si>
  <si>
    <t>65,55*0,025</t>
  </si>
  <si>
    <t>1,559</t>
  </si>
  <si>
    <t>0,565</t>
  </si>
  <si>
    <t>76233213R</t>
  </si>
  <si>
    <t>Výměna poškozených nosných částí krovů včetně profilace dle stávajícího vzhledu</t>
  </si>
  <si>
    <t>-1679410797</t>
  </si>
  <si>
    <t>214,2*0,3 'Přepočtené koeficientem množství</t>
  </si>
  <si>
    <t>762341210</t>
  </si>
  <si>
    <t>Montáž bednění střech rovných a šikmých sklonu do 60° z hrubých prken na sraz</t>
  </si>
  <si>
    <t>506709614</t>
  </si>
  <si>
    <t>214,2</t>
  </si>
  <si>
    <t>-50,7</t>
  </si>
  <si>
    <t>60515111</t>
  </si>
  <si>
    <t>řezivo jehličnaté boční prkno jakost I.-II. 2-3cm</t>
  </si>
  <si>
    <t>-1719652642</t>
  </si>
  <si>
    <t>163,5*0,025</t>
  </si>
  <si>
    <t>4,088*1,1 'Přepočtené koeficientem množství</t>
  </si>
  <si>
    <t>762341260</t>
  </si>
  <si>
    <t>Montáž bednění střech rovných a šikmých sklonu do 60° z palubek</t>
  </si>
  <si>
    <t>-1715174428</t>
  </si>
  <si>
    <t>(5,1*1)*4</t>
  </si>
  <si>
    <t>(18,3*1)*2</t>
  </si>
  <si>
    <t>61191184</t>
  </si>
  <si>
    <t>palubky SM 25x146mm A/B</t>
  </si>
  <si>
    <t>1610010210</t>
  </si>
  <si>
    <t>57*1,15 'Přepočtené koeficientem množství</t>
  </si>
  <si>
    <t>762341811</t>
  </si>
  <si>
    <t>Demontáž bednění střech z prken</t>
  </si>
  <si>
    <t>-1259230528</t>
  </si>
  <si>
    <t>762342214</t>
  </si>
  <si>
    <t>Montáž laťování na střechách jednoduchých sklonu do 60° osové vzdálenosti do 360 mm</t>
  </si>
  <si>
    <t>1106377493</t>
  </si>
  <si>
    <t>605141140</t>
  </si>
  <si>
    <t>řezivo jehličnaté,střešní latě impregnované dl 4 - 5 m</t>
  </si>
  <si>
    <t>-1869558121</t>
  </si>
  <si>
    <t>((0,04*0,06)*20,3*16)*2</t>
  </si>
  <si>
    <t>762342441</t>
  </si>
  <si>
    <t>Montáž lišt trojúhelníkových nebo kontralatí na střechách sklonu do 60°</t>
  </si>
  <si>
    <t>1323430021</t>
  </si>
  <si>
    <t>-772235728</t>
  </si>
  <si>
    <t>214,2*0,04*0,06</t>
  </si>
  <si>
    <t>0,514*1,1 'Přepočtené koeficientem množství</t>
  </si>
  <si>
    <t>762342811</t>
  </si>
  <si>
    <t>Demontáž laťování střech z latí osové vzdálenosti do 0,22 m</t>
  </si>
  <si>
    <t>-1433444319</t>
  </si>
  <si>
    <t>762395000</t>
  </si>
  <si>
    <t>Spojovací prostředky pro montáž krovu, bednění, laťování, světlíky, klíny</t>
  </si>
  <si>
    <t>1351648922</t>
  </si>
  <si>
    <t>998762202</t>
  </si>
  <si>
    <t>Přesun hmot procentní pro kce tesařské v objektech v do 12 m</t>
  </si>
  <si>
    <t>-1563556680</t>
  </si>
  <si>
    <t>764002801</t>
  </si>
  <si>
    <t>Demontáž závětrné lišty do suti</t>
  </si>
  <si>
    <t>455762141</t>
  </si>
  <si>
    <t>5,1*4</t>
  </si>
  <si>
    <t>764002812</t>
  </si>
  <si>
    <t>Demontáž okapového plechu do suti v krytině skládané</t>
  </si>
  <si>
    <t>1757800973</t>
  </si>
  <si>
    <t>20,3*2</t>
  </si>
  <si>
    <t>764002821</t>
  </si>
  <si>
    <t>Demontáž střešního výlezu do suti</t>
  </si>
  <si>
    <t>200460568</t>
  </si>
  <si>
    <t>764002881</t>
  </si>
  <si>
    <t>Demontáž lemování střešních prostupů do suti</t>
  </si>
  <si>
    <t>329083318</t>
  </si>
  <si>
    <t>1,2*2</t>
  </si>
  <si>
    <t>764003801</t>
  </si>
  <si>
    <t>Demontáž lemování trub, konzol, držáků, ventilačních nástavců a jiných kusových prvků do suti</t>
  </si>
  <si>
    <t>-1016578367</t>
  </si>
  <si>
    <t>764004801</t>
  </si>
  <si>
    <t>Demontáž podokapního žlabu do suti</t>
  </si>
  <si>
    <t>2055302320</t>
  </si>
  <si>
    <t>76411165R</t>
  </si>
  <si>
    <t>Krytina střechy rovné z taškových tabulí z Pz plechu s povrchovou úpravou (poplastovaný plech) sklonu do 60°</t>
  </si>
  <si>
    <t>-1353159766</t>
  </si>
  <si>
    <t xml:space="preserve"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</si>
  <si>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(20,3*5,1)*2</t>
  </si>
  <si>
    <t>764211625</t>
  </si>
  <si>
    <t>Oplechování větraného hřebene s větracím pásem z Pz s povrchovou úpravou (poplastovaný plech) rš 400 mm</t>
  </si>
  <si>
    <t>-1669435292</t>
  </si>
  <si>
    <t xml:space="preserve"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</si>
  <si>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764212635</t>
  </si>
  <si>
    <t>Oplechování štítu závětrnou lištou z Pz s povrchovou úpravou (poplastovaný plech) rš 400 mm</t>
  </si>
  <si>
    <t>-1605484313</t>
  </si>
  <si>
    <t>76421266R</t>
  </si>
  <si>
    <t>Oplechování rovné okapové hrany z Pz s povrchovou úpravou (poplastovaný plech) rš 400 mm</t>
  </si>
  <si>
    <t>-1626655131</t>
  </si>
  <si>
    <t>764213456</t>
  </si>
  <si>
    <t>Sněhový zachytávač krytiny z Pz plechu s povrchovou úpravou (poplastovaný plech) průběžný dvoutrubkový</t>
  </si>
  <si>
    <t>2061312739</t>
  </si>
  <si>
    <t>764213652.1</t>
  </si>
  <si>
    <t>Střešní výlez rozměru 600 x 600 mm, střechy s krytinou skládanou nebo plechovou</t>
  </si>
  <si>
    <t>2067164238</t>
  </si>
  <si>
    <t>764314612</t>
  </si>
  <si>
    <t>Lemování prostupů střech s krytinou skládanou nebo plechovou z Pz s povrchovou úpravou</t>
  </si>
  <si>
    <t>-1209572851</t>
  </si>
  <si>
    <t>764315621</t>
  </si>
  <si>
    <t>Lemování trub, konzol,držáků z Pz s povrch úpravou (poplastovaný plech) střech s krytinou skládanou D do 75 mm</t>
  </si>
  <si>
    <t>-776846567</t>
  </si>
  <si>
    <t>764316643</t>
  </si>
  <si>
    <t>Větrací komínek izolovaný s průchodkou na skládané krytině z taškových tabulí s povrch. úpravou (poplastovaný plech) D 110mm</t>
  </si>
  <si>
    <t>1580028733</t>
  </si>
  <si>
    <t>764541305</t>
  </si>
  <si>
    <t>Žlab podokapní půlkruhový z TiZn plechu rš 330 mm</t>
  </si>
  <si>
    <t>219596836</t>
  </si>
  <si>
    <t>764541346</t>
  </si>
  <si>
    <t>Kotlík oválný (trychtýřový) pro podokapní žlaby z TiZn plechu 330/100 mm</t>
  </si>
  <si>
    <t>1198374379</t>
  </si>
  <si>
    <t>866781835</t>
  </si>
  <si>
    <t>765</t>
  </si>
  <si>
    <t>Krytina skládaná</t>
  </si>
  <si>
    <t>765111825</t>
  </si>
  <si>
    <t>Demontáž krytiny keramické hladké sklonu do 30° se zvětralou maltou do suti</t>
  </si>
  <si>
    <t>-112164133</t>
  </si>
  <si>
    <t>765111831</t>
  </si>
  <si>
    <t>Příplatek k demontáži krytiny keramické hladké do suti za sklon přes 30°</t>
  </si>
  <si>
    <t>573874713</t>
  </si>
  <si>
    <t>765111865</t>
  </si>
  <si>
    <t>Demontáž krytiny keramické hřebenů a nároží sklonu do 30° se zvětralou maltou do suti</t>
  </si>
  <si>
    <t>455661839</t>
  </si>
  <si>
    <t>20,3</t>
  </si>
  <si>
    <t>765111881</t>
  </si>
  <si>
    <t>Příplatek k demontáži krytiny keramické hřebenů a nároží z prejzů do suti za sklon přes 30°</t>
  </si>
  <si>
    <t>-1078429310</t>
  </si>
  <si>
    <t>765113121</t>
  </si>
  <si>
    <t>Okapová hrana s větrací mřížkou jednoduchou</t>
  </si>
  <si>
    <t>-1337218633</t>
  </si>
  <si>
    <t>765191023</t>
  </si>
  <si>
    <t>Montáž pojistné hydroizolační fólie kladené ve sklonu přes 20° s lepenými spoji na bednění</t>
  </si>
  <si>
    <t>-971593666</t>
  </si>
  <si>
    <t>63150819.ISV</t>
  </si>
  <si>
    <t>TYVEK SOLID, 50 000 × 1500mm, role 75 m2, kontaktní pojistná hydroizolace určená pro šikmé střechy a aplikaci na bednění.</t>
  </si>
  <si>
    <t>-1852641855</t>
  </si>
  <si>
    <t>207,06*1,15 'Přepočtené koeficientem množství</t>
  </si>
  <si>
    <t>998765202</t>
  </si>
  <si>
    <t>Přesun hmot procentní pro krytiny skládané v objektech v do 12 m</t>
  </si>
  <si>
    <t>1147460537</t>
  </si>
  <si>
    <t>767851104</t>
  </si>
  <si>
    <t>Montáž lávek komínových - kompletní celé lávky</t>
  </si>
  <si>
    <t>-1787864674</t>
  </si>
  <si>
    <t>62866423R</t>
  </si>
  <si>
    <t>komínová lávka kompletní vč. povrchové úpravy a zábradlí</t>
  </si>
  <si>
    <t>238739693</t>
  </si>
  <si>
    <t>Poznámka k položce:_x000d_
Poznámka k položce: Systémová komínová lávka k taškovým tabulím</t>
  </si>
  <si>
    <t>767851803</t>
  </si>
  <si>
    <t>Demontáž komínových lávek - celé komínové lávky</t>
  </si>
  <si>
    <t>1666482552</t>
  </si>
  <si>
    <t>5+3</t>
  </si>
  <si>
    <t>-896239279</t>
  </si>
  <si>
    <t xml:space="preserve"> Dokončovací práce</t>
  </si>
  <si>
    <t>783201201</t>
  </si>
  <si>
    <t>Obroušení tesařských konstrukcí před provedením nátěru</t>
  </si>
  <si>
    <t>-1225200785</t>
  </si>
  <si>
    <t>783201201.1</t>
  </si>
  <si>
    <t>Příprava podkladu tesařských konstrukcí před provedením nátěru broušení s opálením všech stávajících vrstev</t>
  </si>
  <si>
    <t>1512623094</t>
  </si>
  <si>
    <t>783201401</t>
  </si>
  <si>
    <t>Příprava podkladu tesařských konstrukcí před provedením nátěru ometení</t>
  </si>
  <si>
    <t>-1543657363</t>
  </si>
  <si>
    <t>783213121</t>
  </si>
  <si>
    <t>Napouštěcí dvojnásobný syntetický fungicidní nátěr tesařských konstrukcí zabudovaných do konstrukce</t>
  </si>
  <si>
    <t>-1740728880</t>
  </si>
  <si>
    <t>783218111.1</t>
  </si>
  <si>
    <t>Lazurovací nátěr tesařských konstrukcí dvojnásobný syntetický</t>
  </si>
  <si>
    <t>447575216</t>
  </si>
  <si>
    <t>Poznámka k položce:_x000d_
Poznámka k položce: Ref. Xyladecor Oversol</t>
  </si>
  <si>
    <t>783221112.1</t>
  </si>
  <si>
    <t>Nátěry syntetické KDK barva dražší matný povrch 1x antikorozní, 1x základní, 2x email</t>
  </si>
  <si>
    <t>-220150103</t>
  </si>
  <si>
    <t>Poznámka k položce:_x000d_
Poznámka k položce: (Dvířka rozvodnic, větracích dvířek a ostatních prvků na fasádě) vč.bezpečnostních označení</t>
  </si>
  <si>
    <t>OST</t>
  </si>
  <si>
    <t>Poznámky</t>
  </si>
  <si>
    <t>000000002</t>
  </si>
  <si>
    <t>262144</t>
  </si>
  <si>
    <t>-1846396565</t>
  </si>
  <si>
    <t xml:space="preserve">Poznámka k položce:_x000d_
Poznámka k položce: 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</si>
  <si>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SO.03 - Oprava čekárny</t>
  </si>
  <si>
    <t xml:space="preserve">    O01 - Mobiliář</t>
  </si>
  <si>
    <t xml:space="preserve">    711 - Izolace proti vodě, vlhkosti a plynům</t>
  </si>
  <si>
    <t xml:space="preserve">    713 - Izolace tepelné</t>
  </si>
  <si>
    <t xml:space="preserve">    734 - Ústřední vytápění</t>
  </si>
  <si>
    <t xml:space="preserve">    763 - Konstrukce suché výstavby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</si>
  <si>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</si>
  <si>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</si>
  <si>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</si>
  <si>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784 - Dokončovací práce - malby</t>
  </si>
  <si>
    <t>612131121</t>
  </si>
  <si>
    <t>Penetrace akrylát-silikonová vnitřních stěn nanášená ručně</t>
  </si>
  <si>
    <t>-748595637</t>
  </si>
  <si>
    <t>(6,4+3,8)*2*3</t>
  </si>
  <si>
    <t>(2,8+1,1)*2*3</t>
  </si>
  <si>
    <t>612142001</t>
  </si>
  <si>
    <t>Potažení vnitřních stěn sklovláknitým pletivem vtlačeným do tenkovrstvé hmoty</t>
  </si>
  <si>
    <t>1155532818</t>
  </si>
  <si>
    <t>612311131</t>
  </si>
  <si>
    <t>Potažení vnitřních stěn vápenným štukem tloušťky do 3 mm ručně</t>
  </si>
  <si>
    <t>911219718</t>
  </si>
  <si>
    <t>612325413</t>
  </si>
  <si>
    <t>Oprava vnitřní vápenocementové hladké omítky stěn v rozsahu plochy do 50%</t>
  </si>
  <si>
    <t>-1764327085</t>
  </si>
  <si>
    <t>631311126</t>
  </si>
  <si>
    <t>Mazanina tl do 120 mm z betonu prostého bez zvýšených nároků na prostředí tř. C 25/30</t>
  </si>
  <si>
    <t>569884673</t>
  </si>
  <si>
    <t>30,1*0,1</t>
  </si>
  <si>
    <t>631319173</t>
  </si>
  <si>
    <t>Příplatek k mazanině tl do 120 mm za stržení povrchu spodní vrstvy před vložením výztuže</t>
  </si>
  <si>
    <t>-304849430</t>
  </si>
  <si>
    <t>631362021</t>
  </si>
  <si>
    <t>Výztuž mazanin svařovanými sítěmi Kari</t>
  </si>
  <si>
    <t>-2045776252</t>
  </si>
  <si>
    <t>0,004335*30,1</t>
  </si>
  <si>
    <t>634111114</t>
  </si>
  <si>
    <t>Obvodová dilatace pružnou těsnicí páskou mezi stěnou a mazaninou nebo potěremv 100 mm</t>
  </si>
  <si>
    <t>-756498253</t>
  </si>
  <si>
    <t>(6,9+3,8)*2</t>
  </si>
  <si>
    <t>2*3</t>
  </si>
  <si>
    <t>635111242</t>
  </si>
  <si>
    <t>Násyp pod podlahy z hrubého kameniva 16-32 se zhutněním</t>
  </si>
  <si>
    <t>-948011960</t>
  </si>
  <si>
    <t>949101111</t>
  </si>
  <si>
    <t>Lešení pomocné pro objekty pozemních staveb s lešeňovou podlahou v do 1,9 m zatížení do 150 kg/m2</t>
  </si>
  <si>
    <t>-1847991386</t>
  </si>
  <si>
    <t>952901111</t>
  </si>
  <si>
    <t>Vyčištění budov bytové a občanské výstavby při výšce podlaží do 4 m</t>
  </si>
  <si>
    <t>-1344628848</t>
  </si>
  <si>
    <t>965082941</t>
  </si>
  <si>
    <t>Odstranění násypů pod podlahami tl přes 200 mm</t>
  </si>
  <si>
    <t>138389357</t>
  </si>
  <si>
    <t>30,1*0,3</t>
  </si>
  <si>
    <t>978013161</t>
  </si>
  <si>
    <t>Otlučení vnitřní vápenné nebo vápenocementové omítky stěn v rozsahu do 50 %</t>
  </si>
  <si>
    <t>-1608129875</t>
  </si>
  <si>
    <t>97805954R</t>
  </si>
  <si>
    <t>Stavební přípomoce pro elektroinstalaci kompletní vč. zapravení a povrchové úpravy</t>
  </si>
  <si>
    <t>-641480004</t>
  </si>
  <si>
    <t>97805954R2.1</t>
  </si>
  <si>
    <t>Demontáž a zpětná montáž příp. přemístění garnýží, nástěnek, klaprámů, cedulí, otočných jízdních řádů a ost. doplňkových kcí pro provedení prací</t>
  </si>
  <si>
    <t>-1764625824</t>
  </si>
  <si>
    <t>997013213</t>
  </si>
  <si>
    <t>Vnitrostaveništní doprava suti a vybouraných hmot pro budovy v do 12 m ručně</t>
  </si>
  <si>
    <t>1627730409</t>
  </si>
  <si>
    <t>323967904</t>
  </si>
  <si>
    <t>618641509</t>
  </si>
  <si>
    <t>16,316*19 'Přepočtené koeficientem množství</t>
  </si>
  <si>
    <t>986287858</t>
  </si>
  <si>
    <t>16,316</t>
  </si>
  <si>
    <t>-14,334</t>
  </si>
  <si>
    <t>997013873</t>
  </si>
  <si>
    <t>Poplatek za uložení stavebního odpadu na recyklační skládce (skládkovné) zeminy a kamení zatříděného do Katalogu odpadů pod kódem 17 05 04</t>
  </si>
  <si>
    <t>-97186337</t>
  </si>
  <si>
    <t>-1899704617</t>
  </si>
  <si>
    <t>O01</t>
  </si>
  <si>
    <t>Mobiliář</t>
  </si>
  <si>
    <t>O0012</t>
  </si>
  <si>
    <t>D+M lavice do čekárny , vel. 1260-1300, vč povrchové úpravy - upřesnění dle TZ</t>
  </si>
  <si>
    <t>2005203433</t>
  </si>
  <si>
    <t xml:space="preserve">Poznámka k položce:_x000d_
Poznámka k položce: Lavička ukotvená k podlaze většími ocelovými šrouby chráněnými proti demontáži. Všechny kovové všechny kovové části jsou žárově pozinkovány a následně pokryty polyesterovým práškem či jiným vhodným povrchem  Míry: dle dispozic umístění, dle pokynů investora  Provedení dle sm. SŽDC PO-20/2019-GŘ - „Moderní design a architektura nádraží a zastávek ČR – Mobiliář“   čj. 62741/2019-SŽDC-GŘ-O23 ze dne 23. 10. 2019</t>
  </si>
  <si>
    <t>O0014.1</t>
  </si>
  <si>
    <t>D+M odpadkový koš objem min. 60l - upřesnění dle TZ</t>
  </si>
  <si>
    <t>-1177606310</t>
  </si>
  <si>
    <t xml:space="preserve">Poznámka k položce:_x000d_
Poznámka k položce: koše budou v antivandal provedení a zabezpečeny proti krádeži ukotvením k podlaze - místo určení a barevné provedení dle vyjádření zástupce investora na místě po předložení vzorníku  Odpadkový koš se skládá z tělesa koše, podstavce a vyjímatelné vložky.  Provedení dle sm. SŽDC PO-20/2019-GŘ - „Moderní design a architektura nádraží a zastávek ČR – Mobiliář“   čj. 62741/2019-SŽDC-GŘ-O23 ze dne 23. 10. 2019</t>
  </si>
  <si>
    <t>O0015</t>
  </si>
  <si>
    <t>Odvoz a likvidace stávajícího vnitřního mobiliáře</t>
  </si>
  <si>
    <t>721447778</t>
  </si>
  <si>
    <t>711</t>
  </si>
  <si>
    <t>Izolace proti vodě, vlhkosti a plynům</t>
  </si>
  <si>
    <t>711111001</t>
  </si>
  <si>
    <t>Provedení izolace proti zemní vlhkosti vodorovné za studena nátěrem penetračním</t>
  </si>
  <si>
    <t>-1835549196</t>
  </si>
  <si>
    <t>11163150</t>
  </si>
  <si>
    <t>lak penetrační asfaltový</t>
  </si>
  <si>
    <t>1858097154</t>
  </si>
  <si>
    <t>30,1*0,0003 'Přepočtené koeficientem množství</t>
  </si>
  <si>
    <t>711141559</t>
  </si>
  <si>
    <t>Provedení izolace proti zemní vlhkosti pásy přitavením vodorovné NAIP</t>
  </si>
  <si>
    <t>-2085064750</t>
  </si>
  <si>
    <t>62832000</t>
  </si>
  <si>
    <t>pás asfaltový natavitelný oxidovaný tl 3,0mm typu V60 S30 s vložkou ze skleněné rohože, s jemnozrnným minerálním posypem</t>
  </si>
  <si>
    <t>1122743900</t>
  </si>
  <si>
    <t>30,1*1,15 'Přepočtené koeficientem množství</t>
  </si>
  <si>
    <t>998711202</t>
  </si>
  <si>
    <t>Přesun hmot procentní pro izolace proti vodě, vlhkosti a plynům v objektech v do 12 m</t>
  </si>
  <si>
    <t>-1247792245</t>
  </si>
  <si>
    <t>713</t>
  </si>
  <si>
    <t>Izolace tepelné</t>
  </si>
  <si>
    <t>713121111</t>
  </si>
  <si>
    <t>Montáž izolace tepelné podlah volně kladenými rohožemi, pásy, dílci, deskami 1 vrstva</t>
  </si>
  <si>
    <t>1744717186</t>
  </si>
  <si>
    <t>28372309</t>
  </si>
  <si>
    <t>deska EPS 100 do plochých střech a podlah λ=0,037 tl 100mm</t>
  </si>
  <si>
    <t>1832521218</t>
  </si>
  <si>
    <t>30,1*1,02 'Přepočtené koeficientem množství</t>
  </si>
  <si>
    <t>998713202</t>
  </si>
  <si>
    <t>Přesun hmot procentní pro izolace tepelné v objektech v do 12 m</t>
  </si>
  <si>
    <t>-1840139926</t>
  </si>
  <si>
    <t>734</t>
  </si>
  <si>
    <t>Ústřední vytápění</t>
  </si>
  <si>
    <t>734190900R</t>
  </si>
  <si>
    <t>Demontáž otopného tělesa a jeho zpětná montáž po ukončení opravných prací, vč. vypuštění vody, napuštění, tlak. zkoušky, popř. výměna ventilů, nátěr</t>
  </si>
  <si>
    <t>-1308316684</t>
  </si>
  <si>
    <t>762522811</t>
  </si>
  <si>
    <t>Demontáž podlah s polštáři z prken tloušťky do 32 mm</t>
  </si>
  <si>
    <t>1497773747</t>
  </si>
  <si>
    <t>-1502219591</t>
  </si>
  <si>
    <t>763</t>
  </si>
  <si>
    <t>Konstrukce suché výstavby</t>
  </si>
  <si>
    <t>763131511</t>
  </si>
  <si>
    <t>SDK podhled deska 1xA 12,5 bez TI jednovrstvá spodní kce profil CD+UD</t>
  </si>
  <si>
    <t>1194088463</t>
  </si>
  <si>
    <t>4*6,4</t>
  </si>
  <si>
    <t>3*1,5</t>
  </si>
  <si>
    <t>763131713</t>
  </si>
  <si>
    <t>SDK podhled napojení na obvodové konstrukce profilem</t>
  </si>
  <si>
    <t>-509106186</t>
  </si>
  <si>
    <t>(4+6,4+7+1,5+6,1)</t>
  </si>
  <si>
    <t>763131714</t>
  </si>
  <si>
    <t>SDK podhled základní penetrační nátěr</t>
  </si>
  <si>
    <t>300922116</t>
  </si>
  <si>
    <t>998763402</t>
  </si>
  <si>
    <t>Přesun hmot procentní pro sádrokartonové konstrukce v objektech v do 12 m</t>
  </si>
  <si>
    <t>-1623160123</t>
  </si>
  <si>
    <t>766411811</t>
  </si>
  <si>
    <t>Demontáž truhlářského obložení stěn z panelů plochy do 1,5 m2</t>
  </si>
  <si>
    <t>-751272385</t>
  </si>
  <si>
    <t>(3,8+7+6,4+1,2+3)*1,2</t>
  </si>
  <si>
    <t>766411822</t>
  </si>
  <si>
    <t>Demontáž truhlářského obložení stěn podkladových roštů</t>
  </si>
  <si>
    <t>-1789274104</t>
  </si>
  <si>
    <t>76665519D1</t>
  </si>
  <si>
    <t xml:space="preserve">Repase, úprava, revize, nátěr pokladního okna vč.  obložení ostění, kontrolou a přetmelením zasklení, výměny vadných částí aj. orientační rozměry 110/110 cm</t>
  </si>
  <si>
    <t>68669738</t>
  </si>
  <si>
    <t>Poznámka k položce:_x000d_
Poznámka k položce: Odstranění starých nátěrů, ošetření, vytmelení, přebroušení, impregnace a opatření novým dvojnásobným nátěrem.</t>
  </si>
  <si>
    <t>76665519D2</t>
  </si>
  <si>
    <t>Repase, úprava, revize, nátěr inter. dveří ke schodišti, vč. nadsvětlíku a zárubní, výměny kování aj. orientační rozměry 110/280 cm</t>
  </si>
  <si>
    <t>-1128327062</t>
  </si>
  <si>
    <t>271450959</t>
  </si>
  <si>
    <t>771</t>
  </si>
  <si>
    <t>Podlahy z dlaždic</t>
  </si>
  <si>
    <t>771474142</t>
  </si>
  <si>
    <t>Montáž soklíků z dlaždic keramických s požlábkem flexibilní lepidlo v do 120 mm</t>
  </si>
  <si>
    <t>-1773679559</t>
  </si>
  <si>
    <t>(6,4+3,8)*2</t>
  </si>
  <si>
    <t>3*2</t>
  </si>
  <si>
    <t>59761312R</t>
  </si>
  <si>
    <t>sokl RAKO TAURUS s požlábkem 298 x 90 x 9 mm - odstín dle výběru investora</t>
  </si>
  <si>
    <t>895494002</t>
  </si>
  <si>
    <t>Poznámka k položce:_x000d_
Poznámka k položce: Konečné barevné provedení bude odsouhlaseno na základě předložení vzorníku zástupcem investora na místě.</t>
  </si>
  <si>
    <t>26,4/0,3</t>
  </si>
  <si>
    <t>771574113</t>
  </si>
  <si>
    <t>Montáž podlah keramických režných hladkých lepených flexibilním lepidlem do 12 ks/m2</t>
  </si>
  <si>
    <t>1874114967</t>
  </si>
  <si>
    <t>597614060.1</t>
  </si>
  <si>
    <t>dlaždice keramické slinuté neglazované, úprava protiskluz min. R10 - odstín dle výběru investora 29,8 x 29,8 x 0,9 cm</t>
  </si>
  <si>
    <t>-1219996678</t>
  </si>
  <si>
    <t>30,01*1,15 'Přepočtené koeficientem množství</t>
  </si>
  <si>
    <t>771591111</t>
  </si>
  <si>
    <t>Podlahy penetrace podkladu</t>
  </si>
  <si>
    <t>1506752167</t>
  </si>
  <si>
    <t>771990112</t>
  </si>
  <si>
    <t>Vyrovnání podkladu samonivelační stěrkou tl 4 mm pevnosti 30 Mpa</t>
  </si>
  <si>
    <t>469248236</t>
  </si>
  <si>
    <t>771990192</t>
  </si>
  <si>
    <t>Příplatek k vyrovnání podkladu dlažby samonivelační stěrkou pevnosti 30 Mpa ZKD 1 mm tloušťky</t>
  </si>
  <si>
    <t>-1942564189</t>
  </si>
  <si>
    <t>998771202</t>
  </si>
  <si>
    <t>Přesun hmot procentní pro podlahy z dlaždic v objektech v do 12 m</t>
  </si>
  <si>
    <t>-1979505250</t>
  </si>
  <si>
    <t>775</t>
  </si>
  <si>
    <t>Podlahy skládané</t>
  </si>
  <si>
    <t>775521810</t>
  </si>
  <si>
    <t>Demontáž parketových tabulí s lištami přibíjenými do suti</t>
  </si>
  <si>
    <t>2095759718</t>
  </si>
  <si>
    <t>776</t>
  </si>
  <si>
    <t>Podlahy povlakové</t>
  </si>
  <si>
    <t>776401800</t>
  </si>
  <si>
    <t>Odstranění soklíků a lišt pryžových nebo plastových</t>
  </si>
  <si>
    <t>779690626</t>
  </si>
  <si>
    <t>776511810</t>
  </si>
  <si>
    <t>Demontáž povlakových podlah lepených bez podložky - vícevrstvých</t>
  </si>
  <si>
    <t>-503208723</t>
  </si>
  <si>
    <t>998776202</t>
  </si>
  <si>
    <t>Přesun hmot procentní pro podlahy povlakové v objektech v do 12 m</t>
  </si>
  <si>
    <t>-1658617953</t>
  </si>
  <si>
    <t>783102801</t>
  </si>
  <si>
    <t>Odstranění nátěrů z KDK konstrukcí</t>
  </si>
  <si>
    <t>63079769</t>
  </si>
  <si>
    <t>783221112</t>
  </si>
  <si>
    <t>Nátěry syntetické KDK 1x antikorozní, 1x základní, 2x email</t>
  </si>
  <si>
    <t>-278656597</t>
  </si>
  <si>
    <t>783606807</t>
  </si>
  <si>
    <t>Odstranění nátěrů z deskových otopných těles opálením</t>
  </si>
  <si>
    <t>815886145</t>
  </si>
  <si>
    <t>1,5*0,7</t>
  </si>
  <si>
    <t>783606861</t>
  </si>
  <si>
    <t>Odstranění nátěrů z potrubí DN do 50 mm obroušením</t>
  </si>
  <si>
    <t>-2134467151</t>
  </si>
  <si>
    <t>783614121</t>
  </si>
  <si>
    <t>Základní jednonásobný syntetický nátěr deskových otopných těles</t>
  </si>
  <si>
    <t>1007084262</t>
  </si>
  <si>
    <t>783614551</t>
  </si>
  <si>
    <t>Základní jednonásobný syntetický nátěr potrubí DN do 50 mm</t>
  </si>
  <si>
    <t>-158173006</t>
  </si>
  <si>
    <t>783614651</t>
  </si>
  <si>
    <t>Základní antikorozní jednonásobný syntetický potrubí DN do 50 mm</t>
  </si>
  <si>
    <t>-671600877</t>
  </si>
  <si>
    <t>783617127</t>
  </si>
  <si>
    <t>Krycí dvojnásobný syntetický nátěr deskových otopných těles</t>
  </si>
  <si>
    <t>-1172975628</t>
  </si>
  <si>
    <t>783806805</t>
  </si>
  <si>
    <t>Odstranění nátěrů z omítek opálením s obroušením</t>
  </si>
  <si>
    <t>133941296</t>
  </si>
  <si>
    <t>784</t>
  </si>
  <si>
    <t>Dokončovací práce - malby</t>
  </si>
  <si>
    <t>784111001</t>
  </si>
  <si>
    <t>Oprášení (ometení ) podkladu v místnostech výšky do 3,80 m</t>
  </si>
  <si>
    <t>951862983</t>
  </si>
  <si>
    <t>784181101</t>
  </si>
  <si>
    <t>Základní akrylátová jednonásobná penetrace podkladu v místnostech výšky do 3,80m</t>
  </si>
  <si>
    <t>-1034178442</t>
  </si>
  <si>
    <t>784211101</t>
  </si>
  <si>
    <t>Dvojnásobné bílé malby ze směsí za mokra výborně otěruvzdorných v místnostech výšky do 3,80 m</t>
  </si>
  <si>
    <t>1403806513</t>
  </si>
  <si>
    <t>3,8*6,4</t>
  </si>
  <si>
    <t>3*1,2</t>
  </si>
  <si>
    <t>22037044R</t>
  </si>
  <si>
    <t>Zapravení a výměna stávajícího vedení oznamovacích a slaboproudých zařízení v rámci místnosti</t>
  </si>
  <si>
    <t>946177767</t>
  </si>
  <si>
    <t xml:space="preserve">Poznámka k položce:_x000d_
Poznámka k položce: 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  Práce na těchto zařízeních je nutné koordinovat se správcem těchto zařízení - správou sdělovací a zabezpečovací techniky SSZT!</t>
  </si>
  <si>
    <t>742-03</t>
  </si>
  <si>
    <t>ks</t>
  </si>
  <si>
    <t>1382469309</t>
  </si>
  <si>
    <t>742340002</t>
  </si>
  <si>
    <t>Montáž hodin nástěnných</t>
  </si>
  <si>
    <t>-1286759003</t>
  </si>
  <si>
    <t>742-04</t>
  </si>
  <si>
    <t>Čtvercové hodiny , průměr číselníku 40 dle norem SŽDC</t>
  </si>
  <si>
    <t>-1663529489</t>
  </si>
  <si>
    <t>742410201</t>
  </si>
  <si>
    <t>Montáž rozhlasu nastavení a oživení ústředny rozhlasu a naprogramování</t>
  </si>
  <si>
    <t>-1310772999</t>
  </si>
  <si>
    <t>742-02</t>
  </si>
  <si>
    <t>reproduktor kompletní dle norem SŽDC</t>
  </si>
  <si>
    <t>-1587405868</t>
  </si>
  <si>
    <t>SO.04 - Oprava dopravní kanceláře a zázemí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</si>
  <si>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</si>
  <si>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</si>
  <si>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</si>
  <si>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</si>
  <si>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</si>
  <si>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781 - Dokončovací práce - obklady</t>
  </si>
  <si>
    <t>M - Práce a dodávky M</t>
  </si>
  <si>
    <t xml:space="preserve">    22-M - Montáže technologických zařízení pro dopravní stavby</t>
  </si>
  <si>
    <t>317142424</t>
  </si>
  <si>
    <t>Překlad nenosný pórobetonový š 100 mm v do 250 mm na tenkovrstvou maltu dl do 1500 mm</t>
  </si>
  <si>
    <t>1918356845</t>
  </si>
  <si>
    <t>317142444</t>
  </si>
  <si>
    <t>Překlad nenosný pórobetonový š 150 mm v do 250 mm na tenkovrstvou maltu dl do 1500 mm</t>
  </si>
  <si>
    <t>1053112684</t>
  </si>
  <si>
    <t>342272225</t>
  </si>
  <si>
    <t>Příčka z pórobetonových hladkých tvárnic na tenkovrstvou maltu tl 100 mm</t>
  </si>
  <si>
    <t>450058906</t>
  </si>
  <si>
    <t>(2,7+3)*3</t>
  </si>
  <si>
    <t>342272245</t>
  </si>
  <si>
    <t>Příčka z pórobetonových hladkých tvárnic na tenkovrstvou maltu tl 150 mm</t>
  </si>
  <si>
    <t>1979298355</t>
  </si>
  <si>
    <t>2,7*3</t>
  </si>
  <si>
    <t>342291121</t>
  </si>
  <si>
    <t>Ukotvení příček k cihelným konstrukcím plochými kotvami</t>
  </si>
  <si>
    <t>1943631096</t>
  </si>
  <si>
    <t>4*3</t>
  </si>
  <si>
    <t>346272216</t>
  </si>
  <si>
    <t>Přizdívka z pórobetonových tvárnic tl 50 mm</t>
  </si>
  <si>
    <t>-876260543</t>
  </si>
  <si>
    <t>(0,2+0,2)*1,5"zazdívka odpadu nad umyvadlem"</t>
  </si>
  <si>
    <t>0,9*1,5"geberit"</t>
  </si>
  <si>
    <t>346272266</t>
  </si>
  <si>
    <t>Přizdívka z pórobetonových tvárnic tl 200 mm</t>
  </si>
  <si>
    <t>-1119781210</t>
  </si>
  <si>
    <t>0,9*1,5"umyvadlo"</t>
  </si>
  <si>
    <t>611131121</t>
  </si>
  <si>
    <t>Penetrační disperzní nátěr vnitřních stropů nanášený ručně</t>
  </si>
  <si>
    <t>56431022</t>
  </si>
  <si>
    <t>611142001</t>
  </si>
  <si>
    <t>Potažení vnitřních stropů sklovláknitým pletivem vtlačeným do tenkovrstvé hmoty</t>
  </si>
  <si>
    <t>-81609519</t>
  </si>
  <si>
    <t>611311135</t>
  </si>
  <si>
    <t>Potažení vnitřních schodišťových konstrukcí vápenným štukem tloušťky do 3 mm</t>
  </si>
  <si>
    <t>-1807271510</t>
  </si>
  <si>
    <t>611325413</t>
  </si>
  <si>
    <t>Oprava vnitřní vápenocementové hladké omítky stropů v rozsahu plochy do 50%</t>
  </si>
  <si>
    <t>-977182314</t>
  </si>
  <si>
    <t>4,3*2,7</t>
  </si>
  <si>
    <t>Penetrační disperzní nátěr vnitřních stěn nanášený ručně</t>
  </si>
  <si>
    <t>794179842</t>
  </si>
  <si>
    <t>-1730315698</t>
  </si>
  <si>
    <t>Potažení vnitřních stěn vápenným štukem tloušťky do 3 mm</t>
  </si>
  <si>
    <t>-191222973</t>
  </si>
  <si>
    <t>nové příčky</t>
  </si>
  <si>
    <t>(2,7+3+2,7)*2*3</t>
  </si>
  <si>
    <t>nocležna</t>
  </si>
  <si>
    <t>(3,2+2,7)*2*3</t>
  </si>
  <si>
    <t>denní místnost</t>
  </si>
  <si>
    <t>(2,7+4)*2*3</t>
  </si>
  <si>
    <t>dopravní kancelář</t>
  </si>
  <si>
    <t>(3,9+5)*2*3</t>
  </si>
  <si>
    <t>sklep zádveří</t>
  </si>
  <si>
    <t>(4,3+2,7)*2*2,5</t>
  </si>
  <si>
    <t>schody</t>
  </si>
  <si>
    <t>-22,32"odečet obklady"</t>
  </si>
  <si>
    <t>-1193434814</t>
  </si>
  <si>
    <t>773608560</t>
  </si>
  <si>
    <t>5*2,9*0,1</t>
  </si>
  <si>
    <t>5,1*2,7*0,1</t>
  </si>
  <si>
    <t>-2129537789</t>
  </si>
  <si>
    <t>1472047916</t>
  </si>
  <si>
    <t>0,004335*28,27</t>
  </si>
  <si>
    <t>632481213</t>
  </si>
  <si>
    <t>Separační vrstva z PE fólie</t>
  </si>
  <si>
    <t>242657465</t>
  </si>
  <si>
    <t>1124050555</t>
  </si>
  <si>
    <t>(5+2,9)*2</t>
  </si>
  <si>
    <t>(5,1+2,7)*2</t>
  </si>
  <si>
    <t>635111232</t>
  </si>
  <si>
    <t>Násyp pod podlahy z drobného kameniva 0-4 se zhutněním</t>
  </si>
  <si>
    <t>-1671504404</t>
  </si>
  <si>
    <t>28,27*0,1</t>
  </si>
  <si>
    <t>-1311072030</t>
  </si>
  <si>
    <t>642942111</t>
  </si>
  <si>
    <t>Osazování zárubní nebo rámů dveřních kovových do 2,5 m2 na MC</t>
  </si>
  <si>
    <t>-1168795498</t>
  </si>
  <si>
    <t>55331350</t>
  </si>
  <si>
    <t>zárubeň ocelová pro běžné zdění a pórobeton 100 levá/pravá 800</t>
  </si>
  <si>
    <t>-350215510</t>
  </si>
  <si>
    <t>55331480</t>
  </si>
  <si>
    <t>zárubeň jednokřídlá ocelová pro zdění tl stěny 75-100mm rozměru 600/1970, 2100mm</t>
  </si>
  <si>
    <t>-1424593321</t>
  </si>
  <si>
    <t>-505912685</t>
  </si>
  <si>
    <t>5*2,9</t>
  </si>
  <si>
    <t>5,1*2,7</t>
  </si>
  <si>
    <t>dpravní kancelář</t>
  </si>
  <si>
    <t>5*3,9</t>
  </si>
  <si>
    <t>2,7*4,3</t>
  </si>
  <si>
    <t>1220976840</t>
  </si>
  <si>
    <t>95290111R</t>
  </si>
  <si>
    <t>Vyklizení vybavení a zařízení pro provedení prací - nábytek, zařízení, nástěnky, aj.</t>
  </si>
  <si>
    <t>-1727111462</t>
  </si>
  <si>
    <t>1728158376</t>
  </si>
  <si>
    <t>5*2,9*0,3</t>
  </si>
  <si>
    <t>5,1*2,7*0,3</t>
  </si>
  <si>
    <t>968072455</t>
  </si>
  <si>
    <t>Vybourání kovových dveřních zárubní pl do 2 m2</t>
  </si>
  <si>
    <t>1780731032</t>
  </si>
  <si>
    <t>(1*2)*2</t>
  </si>
  <si>
    <t>974031132</t>
  </si>
  <si>
    <t>Vysekání rýh ve zdivu cihelném hl do 50 mm š do 70 mm</t>
  </si>
  <si>
    <t>-46271576</t>
  </si>
  <si>
    <t>974031153</t>
  </si>
  <si>
    <t>Vysekání rýh ve zdivu cihelném hl do 100 mm š do 100 mm</t>
  </si>
  <si>
    <t>127800718</t>
  </si>
  <si>
    <t>978012161</t>
  </si>
  <si>
    <t>Otlučení (osekání) vnitřní vápenné nebo vápenocementové omítky stropů rákosových v rozsahu do 50 %</t>
  </si>
  <si>
    <t>1077009362</t>
  </si>
  <si>
    <t>Otlučení (osekání) vnitřní vápenné nebo vápenocementové omítky stěn v rozsahu do 50 %</t>
  </si>
  <si>
    <t>-481092081</t>
  </si>
  <si>
    <t>997013153</t>
  </si>
  <si>
    <t>Vnitrostaveništní doprava suti a vybouraných hmot pro budovy v do 12 m s omezením mechanizace</t>
  </si>
  <si>
    <t>-1242917392</t>
  </si>
  <si>
    <t>Odvoz suti a vybouraných hmot na skládku nebo meziskládku do 1 km se složením</t>
  </si>
  <si>
    <t>-1538834905</t>
  </si>
  <si>
    <t>363898753</t>
  </si>
  <si>
    <t>20,551*19 'Přepočtené koeficientem množství</t>
  </si>
  <si>
    <t>1854329077</t>
  </si>
  <si>
    <t>20,551</t>
  </si>
  <si>
    <t>-17,993</t>
  </si>
  <si>
    <t>Poplatek za uložení odpadu ze sypkých materiálů na skládce (skládkovné)</t>
  </si>
  <si>
    <t>-1183968831</t>
  </si>
  <si>
    <t>11,873</t>
  </si>
  <si>
    <t>0,832</t>
  </si>
  <si>
    <t>5,288</t>
  </si>
  <si>
    <t>1922149059</t>
  </si>
  <si>
    <t>-1940051748</t>
  </si>
  <si>
    <t>1261940702</t>
  </si>
  <si>
    <t>28,27*0,0003 'Přepočtené koeficientem množství</t>
  </si>
  <si>
    <t>711111051</t>
  </si>
  <si>
    <t>Provedení izolace proti zemní vlhkosti vodorovné za studena 2x nátěr tekutou elastickou hydroizolací</t>
  </si>
  <si>
    <t>-1232426089</t>
  </si>
  <si>
    <t>WC</t>
  </si>
  <si>
    <t>1,7*0,9</t>
  </si>
  <si>
    <t>sprcha</t>
  </si>
  <si>
    <t>1,7*1,8</t>
  </si>
  <si>
    <t>24551040</t>
  </si>
  <si>
    <t>stěrka hydroizolační dvousložková cemento-polymerová pod dlažbu</t>
  </si>
  <si>
    <t>1143112763</t>
  </si>
  <si>
    <t>4,59*1,5 'Přepočtené koeficientem množství</t>
  </si>
  <si>
    <t>711112051</t>
  </si>
  <si>
    <t>Provedení izolace proti zemní vlhkosti svislé za studena 2x nátěr tekutou elastickou hydroizolací</t>
  </si>
  <si>
    <t>-880704132</t>
  </si>
  <si>
    <t>(1+1)*2</t>
  </si>
  <si>
    <t>1311412372</t>
  </si>
  <si>
    <t>6,4*1,5 'Přepočtené koeficientem množství</t>
  </si>
  <si>
    <t>-236450681</t>
  </si>
  <si>
    <t>1287675102</t>
  </si>
  <si>
    <t>28,27*1,15 'Přepočtené koeficientem množství</t>
  </si>
  <si>
    <t>-1965702970</t>
  </si>
  <si>
    <t>-2035567479</t>
  </si>
  <si>
    <t>-807247811</t>
  </si>
  <si>
    <t>28,27*1,02 'Přepočtené koeficientem množství</t>
  </si>
  <si>
    <t>-1256473172</t>
  </si>
  <si>
    <t>721</t>
  </si>
  <si>
    <t>Zdravotechnika - vnitřní kanalizace</t>
  </si>
  <si>
    <t>721174000</t>
  </si>
  <si>
    <t>Ostatní nespecifikované práce a materiály</t>
  </si>
  <si>
    <t>2045694760</t>
  </si>
  <si>
    <t>721174001R</t>
  </si>
  <si>
    <t>Napojení WC, sprchy, umyvadel a dřezu do stávajícího kanalizačního potrubí (stoupačky) vč. všech potřebných prací a materiálu</t>
  </si>
  <si>
    <t>1188726304</t>
  </si>
  <si>
    <t>721174024</t>
  </si>
  <si>
    <t>Potrubí kanalizační z PP odpadní DN 75</t>
  </si>
  <si>
    <t>1674023242</t>
  </si>
  <si>
    <t>721183803</t>
  </si>
  <si>
    <t>Demontáž potrubí olovněné do D 54</t>
  </si>
  <si>
    <t>382942173</t>
  </si>
  <si>
    <t>721290111</t>
  </si>
  <si>
    <t>Zkouška těsnosti potrubí kanalizace vodou do DN 125</t>
  </si>
  <si>
    <t>-273393621</t>
  </si>
  <si>
    <t>998721202</t>
  </si>
  <si>
    <t>Přesun hmot procentní pro vnitřní kanalizace v objektech v do 12 m</t>
  </si>
  <si>
    <t>-489200146</t>
  </si>
  <si>
    <t>722</t>
  </si>
  <si>
    <t>Zdravotechnika - vnitřní vodovod</t>
  </si>
  <si>
    <t>722170801</t>
  </si>
  <si>
    <t>Demontáž rozvodů vody z plastů do D 25</t>
  </si>
  <si>
    <t>-339213653</t>
  </si>
  <si>
    <t>722173000</t>
  </si>
  <si>
    <t xml:space="preserve">Ostatní nespecifikované práce a materiály </t>
  </si>
  <si>
    <t>1181104747</t>
  </si>
  <si>
    <t>722174002</t>
  </si>
  <si>
    <t>Potrubí vodovodní plastové PPR svar polyfuze PN 16 D 20 x 2,8 mm</t>
  </si>
  <si>
    <t>1347042648</t>
  </si>
  <si>
    <t>722181111</t>
  </si>
  <si>
    <t>Ochrana vodovodního potrubí plstěnými pásy do DN 20 mm</t>
  </si>
  <si>
    <t>-200522651</t>
  </si>
  <si>
    <t>722181812</t>
  </si>
  <si>
    <t>Demontáž plstěných pásů z trub do D 50</t>
  </si>
  <si>
    <t>-628216738</t>
  </si>
  <si>
    <t>722290234</t>
  </si>
  <si>
    <t>Proplach a dezinfekce vodovodního potrubí do DN 80</t>
  </si>
  <si>
    <t>-1907757840</t>
  </si>
  <si>
    <t>998722202</t>
  </si>
  <si>
    <t>Přesun hmot procentní pro vnitřní vodovod v objektech v do 12 m</t>
  </si>
  <si>
    <t>-272190975</t>
  </si>
  <si>
    <t>725</t>
  </si>
  <si>
    <t>Zdravotechnika - zařizovací předměty</t>
  </si>
  <si>
    <t>725112022</t>
  </si>
  <si>
    <t>Klozet keramický závěsný na nosné stěny s hlubokým splachováním odpad vodorovný</t>
  </si>
  <si>
    <t>-511144976</t>
  </si>
  <si>
    <t>725211601</t>
  </si>
  <si>
    <t>Umyvadlo keramické bílé šířky 500 mm bez krytu na sifon připevněné na stěnu šrouby</t>
  </si>
  <si>
    <t>-1432038989</t>
  </si>
  <si>
    <t>725211701</t>
  </si>
  <si>
    <t>Umývátko keramické bílé stěnové šířky 400 mm připevněné na stěnu šrouby</t>
  </si>
  <si>
    <t>-963940842</t>
  </si>
  <si>
    <t>725244907</t>
  </si>
  <si>
    <t>Montáž zástěny sprchové rohové (sprchový kout)</t>
  </si>
  <si>
    <t>1137826570</t>
  </si>
  <si>
    <t>55484201</t>
  </si>
  <si>
    <t>kout sprchový čtrvtkruh zasouvací 900x1850mm</t>
  </si>
  <si>
    <t>582128292</t>
  </si>
  <si>
    <t>725311121</t>
  </si>
  <si>
    <t>Dřez jednoduchý nerezový se zápachovou uzávěrkou s odkapávací plochou 560x480 mm a miskou</t>
  </si>
  <si>
    <t>-1036220757</t>
  </si>
  <si>
    <t>725530831</t>
  </si>
  <si>
    <t>Demontáž ohřívač elektrický průtokový</t>
  </si>
  <si>
    <t>-1163739519</t>
  </si>
  <si>
    <t>725532114</t>
  </si>
  <si>
    <t>Elektrický ohřívač zásobníkový akumulační závěsný svislý 80 l / 3 kW</t>
  </si>
  <si>
    <t>-882758996</t>
  </si>
  <si>
    <t>725535222</t>
  </si>
  <si>
    <t>Ventil pojistný bezpečnostní souprava s redukčním ventilem a výlevkou</t>
  </si>
  <si>
    <t>516921639</t>
  </si>
  <si>
    <t>725820801</t>
  </si>
  <si>
    <t>Demontáž baterie nástěnné do G 3 / 4</t>
  </si>
  <si>
    <t>2120658754</t>
  </si>
  <si>
    <t>725821325</t>
  </si>
  <si>
    <t>Baterie dřezová stojánková páková s otáčivým kulatým ústím a délkou ramínka 220 mm</t>
  </si>
  <si>
    <t>901891461</t>
  </si>
  <si>
    <t>725822613</t>
  </si>
  <si>
    <t>Baterie umyvadlová stojánková páková s výpustí</t>
  </si>
  <si>
    <t>1587324001</t>
  </si>
  <si>
    <t>725841312</t>
  </si>
  <si>
    <t>Baterie sprchová nástěnná páková</t>
  </si>
  <si>
    <t>-803923876</t>
  </si>
  <si>
    <t>725861102</t>
  </si>
  <si>
    <t>Zápachová uzávěrka pro umyvadla DN 40</t>
  </si>
  <si>
    <t>-1745634174</t>
  </si>
  <si>
    <t>72586211R</t>
  </si>
  <si>
    <t>Zápachová uzávěrka pro ohřívač nebo kotel (přepad)</t>
  </si>
  <si>
    <t>947745031</t>
  </si>
  <si>
    <t>998725202</t>
  </si>
  <si>
    <t>Přesun hmot procentní pro zařizovací předměty v objektech v do 12 m</t>
  </si>
  <si>
    <t>-1847866087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</si>
  <si>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</si>
  <si>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</si>
  <si>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</si>
  <si>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</si>
  <si>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1935712587</t>
  </si>
  <si>
    <t>998726212</t>
  </si>
  <si>
    <t>Přesun hmot procentní pro instalační prefabrikáty v objektech v do 12 m</t>
  </si>
  <si>
    <t>755175597</t>
  </si>
  <si>
    <t>Případná manipulace s otopným tělesem při opravě omítek a podlah</t>
  </si>
  <si>
    <t>53645033</t>
  </si>
  <si>
    <t>Poznámka k položce:_x000d_
 Vypuštění a napuštění otopné soustavy, demontáž a montáž těles, oprava ventilů</t>
  </si>
  <si>
    <t>751</t>
  </si>
  <si>
    <t>Vzduchotechnika</t>
  </si>
  <si>
    <t>751111010.1</t>
  </si>
  <si>
    <t>Odtah pro ventilátory přes vnější stěnu kompletní vč. ukončující nerez mřížky, potrubí, průrazů, zapravení, začištění a zateplení pro snížení množství kondenzátu aj.</t>
  </si>
  <si>
    <t>697695268</t>
  </si>
  <si>
    <t>751111012</t>
  </si>
  <si>
    <t>Mtž vent ax ntl nástěnného základního D do 200 mm</t>
  </si>
  <si>
    <t>-684818721</t>
  </si>
  <si>
    <t>54233101</t>
  </si>
  <si>
    <t>ventilátor radiální malý plastový CB 100 T spínač časový nastavitelný s doběhem a zpětnou klapkou</t>
  </si>
  <si>
    <t>-1257560389</t>
  </si>
  <si>
    <t>998751201</t>
  </si>
  <si>
    <t>Přesun hmot procentní pro vzduchotechniku v objektech v do 12 m</t>
  </si>
  <si>
    <t>-203829915</t>
  </si>
  <si>
    <t>1480484109</t>
  </si>
  <si>
    <t>762526811</t>
  </si>
  <si>
    <t>Demontáž podlah z dřevotřísky, překližky, sololitu tloušťky do 20 mm bez polštářů</t>
  </si>
  <si>
    <t>-647978966</t>
  </si>
  <si>
    <t>-1745967541</t>
  </si>
  <si>
    <t>763131411</t>
  </si>
  <si>
    <t>SDK podhled desky 1xA 12,5 bez TI dvouvrstvá spodní kce profil CD+UD</t>
  </si>
  <si>
    <t>-1894779889</t>
  </si>
  <si>
    <t>3,2*2,7</t>
  </si>
  <si>
    <t>4*2,7</t>
  </si>
  <si>
    <t>763131451</t>
  </si>
  <si>
    <t>SDK podhled deska 1xH2 12,5 bez TI dvouvrstvá spodní kce profil CD+UD</t>
  </si>
  <si>
    <t>1034787740</t>
  </si>
  <si>
    <t>0,9*1,7</t>
  </si>
  <si>
    <t>1,8*1,7</t>
  </si>
  <si>
    <t>2069811271</t>
  </si>
  <si>
    <t>766660001</t>
  </si>
  <si>
    <t>Montáž dveřních křídel otvíravých jednokřídlových š do 0,8 m do ocelové zárubně</t>
  </si>
  <si>
    <t>-710087830</t>
  </si>
  <si>
    <t>61162014</t>
  </si>
  <si>
    <t>dveře jednokřídlé voštinové povrch fóliový plné 800x1970/2100mm</t>
  </si>
  <si>
    <t>-548924728</t>
  </si>
  <si>
    <t>61162012</t>
  </si>
  <si>
    <t>dveře jednokřídlé voštinové povrch fóliový plné 600x1970/2100mm</t>
  </si>
  <si>
    <t>962585310</t>
  </si>
  <si>
    <t>766660728</t>
  </si>
  <si>
    <t>Montáž dveřního interiérového kování - zámku</t>
  </si>
  <si>
    <t>-1744763123</t>
  </si>
  <si>
    <t>766660729</t>
  </si>
  <si>
    <t>Montáž dveřního interiérového kování - štítku s klikou</t>
  </si>
  <si>
    <t>2065822066</t>
  </si>
  <si>
    <t>54914610</t>
  </si>
  <si>
    <t>kování dveřní vrchní klika včetně rozet a montážního materiálu R BB nerez PK</t>
  </si>
  <si>
    <t>-4318553</t>
  </si>
  <si>
    <t>54964150</t>
  </si>
  <si>
    <t>vložka zámková cylindrická oboustranná+4 klíče</t>
  </si>
  <si>
    <t>-1686165002</t>
  </si>
  <si>
    <t>766695212</t>
  </si>
  <si>
    <t>Montáž truhlářských prahů dveří jednokřídlových šířky do 10 cm</t>
  </si>
  <si>
    <t>1222612654</t>
  </si>
  <si>
    <t>61187156</t>
  </si>
  <si>
    <t>práh dveřní dřevěný dubový tl 20mm dl 820mm š 100mm</t>
  </si>
  <si>
    <t>2035386423</t>
  </si>
  <si>
    <t>61187116</t>
  </si>
  <si>
    <t>práh dveřní dřevěný dubový tl 20mm dl 620mm š 100mm</t>
  </si>
  <si>
    <t>942493221</t>
  </si>
  <si>
    <t>766811111.1</t>
  </si>
  <si>
    <t>Dodávka a montáž kuchyňské linky 1,6 m, spodní a horní skříňky, vč. pracvní a zádové desky, těsnící lišty</t>
  </si>
  <si>
    <t>1499199740</t>
  </si>
  <si>
    <t>766811223</t>
  </si>
  <si>
    <t>Příplatek k montáži kuchyňské pracovní desky za usazení dřezu</t>
  </si>
  <si>
    <t>434508788</t>
  </si>
  <si>
    <t>766812820</t>
  </si>
  <si>
    <t>Demontáž kuchyňských linek dřevěných nebo kovových délky do 1,5 m</t>
  </si>
  <si>
    <t>2021662924</t>
  </si>
  <si>
    <t>1225553832</t>
  </si>
  <si>
    <t>771111011</t>
  </si>
  <si>
    <t>Vysátí podkladu před pokládkou dlažby</t>
  </si>
  <si>
    <t>1528857922</t>
  </si>
  <si>
    <t>771151022</t>
  </si>
  <si>
    <t>Samonivelační stěrka podlah pevnosti 30 MPa tl 5 mm</t>
  </si>
  <si>
    <t>1625399987</t>
  </si>
  <si>
    <t>-2067866944</t>
  </si>
  <si>
    <t>(4+2,7)*2</t>
  </si>
  <si>
    <t>(3,2+2,7)*2</t>
  </si>
  <si>
    <t>chodba</t>
  </si>
  <si>
    <t>(0,9+3)*2</t>
  </si>
  <si>
    <t>-419058205</t>
  </si>
  <si>
    <t>33/0,3</t>
  </si>
  <si>
    <t>-369960216</t>
  </si>
  <si>
    <t>0,9*3</t>
  </si>
  <si>
    <t>656157635</t>
  </si>
  <si>
    <t>26,73*1,15 'Přepočtené koeficientem množství</t>
  </si>
  <si>
    <t>1530491669</t>
  </si>
  <si>
    <t>771591112</t>
  </si>
  <si>
    <t>Izolace pod dlažbu nátěrem nebo stěrkou ve dvou vrstvách</t>
  </si>
  <si>
    <t>-1710535967</t>
  </si>
  <si>
    <t>-441260602</t>
  </si>
  <si>
    <t>77611110R</t>
  </si>
  <si>
    <t>Oprava podkladní vrstvy podlahy doprvaní kanceláře</t>
  </si>
  <si>
    <t>1720445624</t>
  </si>
  <si>
    <t>3,09*5</t>
  </si>
  <si>
    <t>776111311</t>
  </si>
  <si>
    <t>Vysátí podkladu povlakových podlah</t>
  </si>
  <si>
    <t>-1602073495</t>
  </si>
  <si>
    <t>776201812</t>
  </si>
  <si>
    <t>Demontáž lepených povlakových podlah s podložkou ručně</t>
  </si>
  <si>
    <t>1231832915</t>
  </si>
  <si>
    <t>3,9*5</t>
  </si>
  <si>
    <t>776221110R</t>
  </si>
  <si>
    <t>Příplatek za pracnost při pokládce kolem zabezpečovacího zařízení</t>
  </si>
  <si>
    <t>1658672641</t>
  </si>
  <si>
    <t>776221111</t>
  </si>
  <si>
    <t>Lepení pásů z PVC standardním lepidlem</t>
  </si>
  <si>
    <t>564199278</t>
  </si>
  <si>
    <t>28411021</t>
  </si>
  <si>
    <t>PVC vinyl homogenní zátěžová tl 2,00 mm, úprava PUR, třída zátěže 34/43, hmotnost 3550g/m2, hořlavost Bfl S1,</t>
  </si>
  <si>
    <t>2102543067</t>
  </si>
  <si>
    <t>15,45*1,1 'Přepočtené koeficientem množství</t>
  </si>
  <si>
    <t>776410811</t>
  </si>
  <si>
    <t>-865983162</t>
  </si>
  <si>
    <t>125</t>
  </si>
  <si>
    <t>776411111</t>
  </si>
  <si>
    <t>Montáž obvodových soklíků výšky do 80 mm</t>
  </si>
  <si>
    <t>-1535477125</t>
  </si>
  <si>
    <t>(3,9+5)*2</t>
  </si>
  <si>
    <t>126</t>
  </si>
  <si>
    <t>28411009</t>
  </si>
  <si>
    <t>lišta soklová PVC 18x80mm</t>
  </si>
  <si>
    <t>-191311550</t>
  </si>
  <si>
    <t>17,8*1,02 'Přepočtené koeficientem množství</t>
  </si>
  <si>
    <t>127</t>
  </si>
  <si>
    <t>50844885</t>
  </si>
  <si>
    <t>781</t>
  </si>
  <si>
    <t>Dokončovací práce - obklady</t>
  </si>
  <si>
    <t>128</t>
  </si>
  <si>
    <t>781121011</t>
  </si>
  <si>
    <t>Nátěr penetrační na stěnu</t>
  </si>
  <si>
    <t>-1275967330</t>
  </si>
  <si>
    <t>129</t>
  </si>
  <si>
    <t>781474113</t>
  </si>
  <si>
    <t>Montáž obkladů vnitřních keramických hladkých do 19 ks/m2 lepených flexibilním lepidlem</t>
  </si>
  <si>
    <t>-1042133981</t>
  </si>
  <si>
    <t>(0,9+1,7)*2*1,6</t>
  </si>
  <si>
    <t>(1,8+1,7)*2*2</t>
  </si>
  <si>
    <t>130</t>
  </si>
  <si>
    <t>59761039</t>
  </si>
  <si>
    <t>obklad keramický hladký přes 22 do 25ks/m2</t>
  </si>
  <si>
    <t>1224435457</t>
  </si>
  <si>
    <t>22,32*1,1 'Přepočtené koeficientem množství</t>
  </si>
  <si>
    <t>131</t>
  </si>
  <si>
    <t>781477113</t>
  </si>
  <si>
    <t>Příplatek k montáži obkladů vnitřních keramických hladkých za spárování bílým cementem</t>
  </si>
  <si>
    <t>2040970074</t>
  </si>
  <si>
    <t>132</t>
  </si>
  <si>
    <t>781477116</t>
  </si>
  <si>
    <t>Příplatek za použití rohových a ukončovacích profilů</t>
  </si>
  <si>
    <t>-748555899</t>
  </si>
  <si>
    <t>133</t>
  </si>
  <si>
    <t>998781202</t>
  </si>
  <si>
    <t>Přesun hmot procentní pro obklady keramické v objektech v do 12 m</t>
  </si>
  <si>
    <t>-983586808</t>
  </si>
  <si>
    <t>134</t>
  </si>
  <si>
    <t>743747074</t>
  </si>
  <si>
    <t>135</t>
  </si>
  <si>
    <t>784181121</t>
  </si>
  <si>
    <t>Hloubková jednonásobná penetrace podkladu v místnostech výšky do 3,80 m</t>
  </si>
  <si>
    <t>-730025542</t>
  </si>
  <si>
    <t>136</t>
  </si>
  <si>
    <t>784191003</t>
  </si>
  <si>
    <t>Čištění vnitřních ploch oken dvojitých nebo zdvojených po provedení malířských prací</t>
  </si>
  <si>
    <t>-1063137765</t>
  </si>
  <si>
    <t>137</t>
  </si>
  <si>
    <t>784191007</t>
  </si>
  <si>
    <t>Čištění vnitřních ploch podlah po provedení malířských prací</t>
  </si>
  <si>
    <t>-65455733</t>
  </si>
  <si>
    <t>(4*2,7)*2</t>
  </si>
  <si>
    <t>(3,2*2,7)*2</t>
  </si>
  <si>
    <t>(0,9*3)*2</t>
  </si>
  <si>
    <t>schodiště</t>
  </si>
  <si>
    <t>138</t>
  </si>
  <si>
    <t>1191808794</t>
  </si>
  <si>
    <t>63,2*2,7</t>
  </si>
  <si>
    <t>2,7*4</t>
  </si>
  <si>
    <t>Práce a dodávky M</t>
  </si>
  <si>
    <t>Montáže technologických zařízení pro dopravní stavby</t>
  </si>
  <si>
    <t>139</t>
  </si>
  <si>
    <t>220322000.1</t>
  </si>
  <si>
    <t>Zapravení stávajícího vedení oznamovacích a slaboproudých zařízení</t>
  </si>
  <si>
    <t>-1216406305</t>
  </si>
  <si>
    <t xml:space="preserve">Poznámka k položce:_x000d_
Veškeré vedení oznamovacích a slaboproudých zařízení bude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SSZT!"_x000d_
</t>
  </si>
  <si>
    <t>140</t>
  </si>
  <si>
    <t>560488134</t>
  </si>
  <si>
    <t>SO.05 - Elektroinstalace</t>
  </si>
  <si>
    <t>Soupis:</t>
  </si>
  <si>
    <t>05.1 - Vnitřní opravy elektroinstalace</t>
  </si>
  <si>
    <t>SEE</t>
  </si>
  <si>
    <t xml:space="preserve">    741 - Elektroinstalace - silnoproud</t>
  </si>
  <si>
    <t>OST - Ostatní</t>
  </si>
  <si>
    <t xml:space="preserve">    O01 - Rozvaděče</t>
  </si>
  <si>
    <t xml:space="preserve">    RZP - Revize, zkoušky, projekty</t>
  </si>
  <si>
    <t>Elektroinstalace - silnoproud</t>
  </si>
  <si>
    <t>R311317.1</t>
  </si>
  <si>
    <t>krabice přechodová se svorkovnicí a víčkem, pro zapuštěnou montáž, samozhášivý plast 200x200x70mm, 400V/16A, IP44</t>
  </si>
  <si>
    <t>-1557460539</t>
  </si>
  <si>
    <t>210100001</t>
  </si>
  <si>
    <t>ukončení v rozvaděči vč.zapojení vodiče do 2,5mm2</t>
  </si>
  <si>
    <t>-712049328</t>
  </si>
  <si>
    <t>210100003</t>
  </si>
  <si>
    <t>ukončení v rozvaděči vč.zapojení vodiče do 16mm2</t>
  </si>
  <si>
    <t>1865916520</t>
  </si>
  <si>
    <t>210100101</t>
  </si>
  <si>
    <t>ukončení na svorkovnici vodič do 16mm2</t>
  </si>
  <si>
    <t>-1445703094</t>
  </si>
  <si>
    <t>741112001.1</t>
  </si>
  <si>
    <t>montáž a zapojení krabice zapuštěná s víčkem nebo dvířky</t>
  </si>
  <si>
    <t>1315442877</t>
  </si>
  <si>
    <t>34823741</t>
  </si>
  <si>
    <t>A - Svítidlo APOLLON 64 W</t>
  </si>
  <si>
    <t>-921515467</t>
  </si>
  <si>
    <t>34823742</t>
  </si>
  <si>
    <t>B - Svítidlo ECOPACK LED, 4000K / CRI &gt;= 80, 46 W</t>
  </si>
  <si>
    <t>-403647065</t>
  </si>
  <si>
    <t>7493100650</t>
  </si>
  <si>
    <t>VO - Venkovní náklopný LED reflektor, přisazená montáž, 29W/230V, 3250lm, 4000K, IP66, certifikovaný pro drážní prostředí</t>
  </si>
  <si>
    <t>-586012916</t>
  </si>
  <si>
    <t>34823735</t>
  </si>
  <si>
    <t>D - Svítidlo AQUALINE LED, 4000K / CRI &gt;= 80, 42 W</t>
  </si>
  <si>
    <t>-1627245875</t>
  </si>
  <si>
    <t>741112061</t>
  </si>
  <si>
    <t>montáž a zapojení krabice přístrojová</t>
  </si>
  <si>
    <t>868094602</t>
  </si>
  <si>
    <t>34555100</t>
  </si>
  <si>
    <t>zásuvka domovní jednoduchá 16A/250V</t>
  </si>
  <si>
    <t>-617281674</t>
  </si>
  <si>
    <t>34555120</t>
  </si>
  <si>
    <t>zásuvka domovní dvojitá 16A/250V</t>
  </si>
  <si>
    <t>69841056</t>
  </si>
  <si>
    <t>345551040</t>
  </si>
  <si>
    <t>zásuvka dvojnásobná 16A/250Vstř s přepěťovou ochranou SPD st. 3</t>
  </si>
  <si>
    <t>844288573</t>
  </si>
  <si>
    <t>34551485</t>
  </si>
  <si>
    <t>zásuvka venkovní jednoduchá 16A/250V, nástěnná, IP54</t>
  </si>
  <si>
    <t>1299757310</t>
  </si>
  <si>
    <t>35811253</t>
  </si>
  <si>
    <t>zásuvka venkovní 3f, 32A/400V, nástěnná, IP44</t>
  </si>
  <si>
    <t>1551075395</t>
  </si>
  <si>
    <t>741122122</t>
  </si>
  <si>
    <t>Montáž kabel Cu plný kulatý žíla 3x1,5 až 6 mm2 zatažený v trubkách (např. CYKY)</t>
  </si>
  <si>
    <t>-1035117694</t>
  </si>
  <si>
    <t>PKB.711018</t>
  </si>
  <si>
    <t>CYKY-J 3x1,5</t>
  </si>
  <si>
    <t>km</t>
  </si>
  <si>
    <t>1498889267</t>
  </si>
  <si>
    <t>350*0,001 'Přepočtené koeficientem množství</t>
  </si>
  <si>
    <t>PKB.711021</t>
  </si>
  <si>
    <t>CYKY-J 3x2,5</t>
  </si>
  <si>
    <t>1106081555</t>
  </si>
  <si>
    <t>741122231</t>
  </si>
  <si>
    <t>Montáž kabel Cu plný kulatý žíla 5x1,5 až 2,5 mm2 uložený volně (např. CYKY)</t>
  </si>
  <si>
    <t>-1996817870</t>
  </si>
  <si>
    <t>PKB.711032</t>
  </si>
  <si>
    <t>CYKY-J 5x2,5</t>
  </si>
  <si>
    <t>678406568</t>
  </si>
  <si>
    <t>100*0,001 'Přepočtené koeficientem množství</t>
  </si>
  <si>
    <t>741122232</t>
  </si>
  <si>
    <t>Montáž kabel Cu plný kulatý žíla 5x4 až 6 mm2 uložený volně (např. CYKY)</t>
  </si>
  <si>
    <t>1399347739</t>
  </si>
  <si>
    <t>PKB.711035</t>
  </si>
  <si>
    <t>CYKY-J 5x4</t>
  </si>
  <si>
    <t>1687802477</t>
  </si>
  <si>
    <t>PKB.711038</t>
  </si>
  <si>
    <t>CYKY-J 5x6</t>
  </si>
  <si>
    <t>-425980833</t>
  </si>
  <si>
    <t>200*0,001 'Přepočtené koeficientem množství</t>
  </si>
  <si>
    <t>741122233</t>
  </si>
  <si>
    <t>Montáž kabel Cu plný kulatý žíla 5x10 mm2 uložený volně (např. CYKY)</t>
  </si>
  <si>
    <t>1672419885</t>
  </si>
  <si>
    <t>PKB.711033</t>
  </si>
  <si>
    <t>CYKY-J 5x10</t>
  </si>
  <si>
    <t>-1699521280</t>
  </si>
  <si>
    <t>34140848</t>
  </si>
  <si>
    <t>vodič izolovaný s Cu jádrem 16mm2</t>
  </si>
  <si>
    <t>-1276908869</t>
  </si>
  <si>
    <t>34140844</t>
  </si>
  <si>
    <t>vodič izolovaný s Cu jádrem 6mm2</t>
  </si>
  <si>
    <t>629028442</t>
  </si>
  <si>
    <t>210800831</t>
  </si>
  <si>
    <t>uložení vodiče Cu(-CY,CYA) do 1x25</t>
  </si>
  <si>
    <t>-1626070821</t>
  </si>
  <si>
    <t>741310001</t>
  </si>
  <si>
    <t>montáž a zapojení spínač domovní 1pólový, řazení 1</t>
  </si>
  <si>
    <t>206562778</t>
  </si>
  <si>
    <t>409021</t>
  </si>
  <si>
    <t>přepínač domovní 10A/250Vstř, řaz.5</t>
  </si>
  <si>
    <t>-1122793118</t>
  </si>
  <si>
    <t>409023</t>
  </si>
  <si>
    <t>přepínač domovní 10A/250Vstř, řaz.6</t>
  </si>
  <si>
    <t>-1806117210</t>
  </si>
  <si>
    <t>409026</t>
  </si>
  <si>
    <t>přepínač domovní 10A/250Vstř, řaz.7</t>
  </si>
  <si>
    <t>1138339040</t>
  </si>
  <si>
    <t>741310021</t>
  </si>
  <si>
    <t>montáž a zapojení přepínač domovní, řazení 5,6,7</t>
  </si>
  <si>
    <t>1705370719</t>
  </si>
  <si>
    <t>R LUX01303</t>
  </si>
  <si>
    <t>pohybový senzor 360st. PIR, 10A/230V, IP20</t>
  </si>
  <si>
    <t>86545140</t>
  </si>
  <si>
    <t>741313003</t>
  </si>
  <si>
    <t>montáž a zapojení zásuvka domovní</t>
  </si>
  <si>
    <t>-1215266462</t>
  </si>
  <si>
    <t>409011</t>
  </si>
  <si>
    <t>spínač domovní 10A/250Vstř, řaz.1</t>
  </si>
  <si>
    <t>-1687352909</t>
  </si>
  <si>
    <t>741371001</t>
  </si>
  <si>
    <t xml:space="preserve">montáž a zapojení svítidlo přisazené  nástěnné / stropní</t>
  </si>
  <si>
    <t>-253343774</t>
  </si>
  <si>
    <t>34571511</t>
  </si>
  <si>
    <t>krabice přístrojová instalační</t>
  </si>
  <si>
    <t>-325379328</t>
  </si>
  <si>
    <t>742110001</t>
  </si>
  <si>
    <t>montáž trubek elektroinstalačních plastových ohebných uložených pod omítku včetně zasekání</t>
  </si>
  <si>
    <t>2084314570</t>
  </si>
  <si>
    <t>345754920</t>
  </si>
  <si>
    <t>kabelový mřížový rošt pozinkovaný 35x100</t>
  </si>
  <si>
    <t>-496858151</t>
  </si>
  <si>
    <t>742110104</t>
  </si>
  <si>
    <t>montáž kabelový žlab pozinkovaný do 60x100</t>
  </si>
  <si>
    <t>1157905334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</si>
  <si>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</si>
  <si>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</t>
  </si>
  <si>
    <t>1802434755</t>
  </si>
  <si>
    <t>34571350</t>
  </si>
  <si>
    <t>trubka elektroinstalační ohebná dvouplášťová korugovaná D32/40 mm, HDPE+LDPE</t>
  </si>
  <si>
    <t>1026181740</t>
  </si>
  <si>
    <t>R.9</t>
  </si>
  <si>
    <t>montáž a zapojení doběhového relé pro ventilátory do přístrojové krabice k vypínači nebo pohyb. s.</t>
  </si>
  <si>
    <t>1674870385</t>
  </si>
  <si>
    <t>R741310001</t>
  </si>
  <si>
    <t>montáž a zapojení pohybový senzor 360st. PIR</t>
  </si>
  <si>
    <t>1963432705</t>
  </si>
  <si>
    <t>R.8</t>
  </si>
  <si>
    <t>doběhové relé pro ventilátory, montáž do přístrojové krabice k vypínači nebo pohybovému senzoru</t>
  </si>
  <si>
    <t>1568029705</t>
  </si>
  <si>
    <t>Ostatní</t>
  </si>
  <si>
    <t>Rozvaděče</t>
  </si>
  <si>
    <t>R.4</t>
  </si>
  <si>
    <t xml:space="preserve">rozvaděč podružný. Kovo-plastová rozvodnice pro zapuštěnou montáž, 24 modulů  IP40/20, In=90A. Včetně kompletní výzbroje a zapojení. Výstroj a zapojení dle platného shéma rozvaděče</t>
  </si>
  <si>
    <t>-1152684994</t>
  </si>
  <si>
    <t>7493156010.1</t>
  </si>
  <si>
    <t>montáž a zapojení typového rozvaděče RVO pro napájení osvětlení železničních prostranství do 8 kusů 3-f vývodů - do terénu nebo rozvodny včetně elektrovýzbroje</t>
  </si>
  <si>
    <t>-2095760944</t>
  </si>
  <si>
    <t>R.11</t>
  </si>
  <si>
    <t>nový elektroměrový rozvaděč RE, pro 8 elektroměrových pozic (2x4), ve standardu ČEZ. Rozměr šxvxh 1025x1380x300. Venkovní provedení pro zapuštěnou montáž. Osazen 5ks 3f elm s jištěním + 3ks HDO. Včetně montáže, výstroje a zapojení - dle platného shéma roz</t>
  </si>
  <si>
    <t>-244408685</t>
  </si>
  <si>
    <t>7493102200.1</t>
  </si>
  <si>
    <t>rozvaděč venkovního osvětlení (typový) RVO, pro napájení osvětlení železničních prostranství do 4ks 3-f větví s PLC řídícím systémem</t>
  </si>
  <si>
    <t>-299906157</t>
  </si>
  <si>
    <t>R.3</t>
  </si>
  <si>
    <t>rozvaděč RH. Kovo-plastová rozvodnice pro zapuštěnou montáž, 96 modulů 550x750x182, IP40/20, In=160A. Včetně kompletní výzbroje a zapojení. Výstroj a zapojení dle platného shéma rozvaděče</t>
  </si>
  <si>
    <t>512</t>
  </si>
  <si>
    <t>512314576</t>
  </si>
  <si>
    <t>R.10</t>
  </si>
  <si>
    <t>-137903650</t>
  </si>
  <si>
    <t>R.5</t>
  </si>
  <si>
    <t>1717470726</t>
  </si>
  <si>
    <t>R.1</t>
  </si>
  <si>
    <t>-1525815986</t>
  </si>
  <si>
    <t>RZP</t>
  </si>
  <si>
    <t>Revize, zkoušky, projekty</t>
  </si>
  <si>
    <t>013244000</t>
  </si>
  <si>
    <t>Dokumentace pro provádění stavby</t>
  </si>
  <si>
    <t>-520276772</t>
  </si>
  <si>
    <t>210280003</t>
  </si>
  <si>
    <t>zkoušky a prohlídky el.rozvodů a zařízení celková prohlídka pro objem mtž. prací do 1 000 000 Kč</t>
  </si>
  <si>
    <t>813097376</t>
  </si>
  <si>
    <t>21730901</t>
  </si>
  <si>
    <t>vypracování zprávy VR/cena akce do 1.000.000 kč</t>
  </si>
  <si>
    <t>1283472683</t>
  </si>
  <si>
    <t>R.6</t>
  </si>
  <si>
    <t>Zkoušky technologických zařízení pod napětím</t>
  </si>
  <si>
    <t>-735721481</t>
  </si>
  <si>
    <t>R.7</t>
  </si>
  <si>
    <t>Uvedení do provozu</t>
  </si>
  <si>
    <t>-796877618</t>
  </si>
  <si>
    <t>05.2 - Hromosvod</t>
  </si>
  <si>
    <t>OST - Hromosvod</t>
  </si>
  <si>
    <t xml:space="preserve">    O01 - Ostatní</t>
  </si>
  <si>
    <t>35442062</t>
  </si>
  <si>
    <t>zemnící pásek FeZn 30/4mm</t>
  </si>
  <si>
    <t>-1608806713</t>
  </si>
  <si>
    <t>210220001</t>
  </si>
  <si>
    <t>zemnící pásek FeZn 30/4mm, úplná motáž</t>
  </si>
  <si>
    <t>-279051673</t>
  </si>
  <si>
    <t>35442062.1</t>
  </si>
  <si>
    <t>zemnící drát FeZn pr.10mm</t>
  </si>
  <si>
    <t>-61502947</t>
  </si>
  <si>
    <t>210220001.1</t>
  </si>
  <si>
    <t>zemnící drát FeZn pr.10mm, úplná mtž</t>
  </si>
  <si>
    <t>2140991458</t>
  </si>
  <si>
    <t>295111</t>
  </si>
  <si>
    <t>zemnící tyč do 2m, FeZn se svorkou</t>
  </si>
  <si>
    <t>-1289042288</t>
  </si>
  <si>
    <t>210220221</t>
  </si>
  <si>
    <t>jímací tyč hladká JR2,0 FeZn pr.19/2000mm, úplná montáž</t>
  </si>
  <si>
    <t>-1961914746</t>
  </si>
  <si>
    <t>295811</t>
  </si>
  <si>
    <t>distanční izolační tyč do 950mm, pro oddálený jímač</t>
  </si>
  <si>
    <t>550778054</t>
  </si>
  <si>
    <t>210220301</t>
  </si>
  <si>
    <t>svorka hromosvodová do 2 šroubů, montáž</t>
  </si>
  <si>
    <t>-498377114</t>
  </si>
  <si>
    <t>295406</t>
  </si>
  <si>
    <t>svorka křížová SK FeZn</t>
  </si>
  <si>
    <t>643718796</t>
  </si>
  <si>
    <t>210220302</t>
  </si>
  <si>
    <t>svorka hromosvodová do 4 šroubů, montáž</t>
  </si>
  <si>
    <t>-1349122907</t>
  </si>
  <si>
    <t>295452</t>
  </si>
  <si>
    <t>ochranný úhelník svodu OU délka 2,0m</t>
  </si>
  <si>
    <t>1885674656</t>
  </si>
  <si>
    <t>295461</t>
  </si>
  <si>
    <t>držák úhelníku DOUa 150mm FeZn středový do zdiva</t>
  </si>
  <si>
    <t>138671597</t>
  </si>
  <si>
    <t>210220302.1</t>
  </si>
  <si>
    <t>svorka zkušební ZS FeZn, úplná montáž</t>
  </si>
  <si>
    <t>-1505536496</t>
  </si>
  <si>
    <t>210220361</t>
  </si>
  <si>
    <t>zemnící tyč do 2m, včetně připojení</t>
  </si>
  <si>
    <t>820180920</t>
  </si>
  <si>
    <t>R311317.2</t>
  </si>
  <si>
    <t>krabice zapuštěná s víčkem a ekvipotenciální svorkovnicí (HOP) KO 125, samozhášivý plast 150x150x73mm, 400V/16A, IP44</t>
  </si>
  <si>
    <t>-2142567209</t>
  </si>
  <si>
    <t>210220372</t>
  </si>
  <si>
    <t>ochranný úhelník nebo trubka/ držáky do zdiva</t>
  </si>
  <si>
    <t>-790441456</t>
  </si>
  <si>
    <t>295404</t>
  </si>
  <si>
    <t>svorka zkušební ZS FeZn</t>
  </si>
  <si>
    <t>-583156782</t>
  </si>
  <si>
    <t>460620014</t>
  </si>
  <si>
    <t>provizorní úprava terénu, třída zeminy 4</t>
  </si>
  <si>
    <t>380881188</t>
  </si>
  <si>
    <t>741112001.2</t>
  </si>
  <si>
    <t>montáž a zapojení krabice zapuštěná s víčkem a ekvipotenciální svorkovnicí (HOP) KO 125</t>
  </si>
  <si>
    <t>-1480694390</t>
  </si>
  <si>
    <t>295012</t>
  </si>
  <si>
    <t>jímací vedení drát AlMgSi pr.8mm</t>
  </si>
  <si>
    <t>-754927472</t>
  </si>
  <si>
    <t>741420001</t>
  </si>
  <si>
    <t>jímací vedení na povrchu s podpěrami na plochou, sedlovou střechu a do zdiva, úplná mtž do pr. 10mm</t>
  </si>
  <si>
    <t>946720931</t>
  </si>
  <si>
    <t>R295352</t>
  </si>
  <si>
    <t>podpěra vedení hřebenová</t>
  </si>
  <si>
    <t>-737381230</t>
  </si>
  <si>
    <t>295352</t>
  </si>
  <si>
    <t>podpěra vedení PV na ploché a šikmé střeše</t>
  </si>
  <si>
    <t>-1766093648</t>
  </si>
  <si>
    <t>295312</t>
  </si>
  <si>
    <t>podpěra vedení do zdiva PV1a15 150mm FeZn</t>
  </si>
  <si>
    <t>582189115</t>
  </si>
  <si>
    <t>295223</t>
  </si>
  <si>
    <t>jímací tyč hladká JR2,0 FeZn pr.19/2000mm</t>
  </si>
  <si>
    <t>-229690997</t>
  </si>
  <si>
    <t>295251</t>
  </si>
  <si>
    <t>ochranná stříška jímače OSH FeZn horní</t>
  </si>
  <si>
    <t>-618744717</t>
  </si>
  <si>
    <t>295252</t>
  </si>
  <si>
    <t>ochranná stříška jímače OSD FeZn dolní</t>
  </si>
  <si>
    <t>1177052343</t>
  </si>
  <si>
    <t>295411</t>
  </si>
  <si>
    <t>svorka k jímací tyči SJ1 4šrouby FeZn</t>
  </si>
  <si>
    <t>1161301553</t>
  </si>
  <si>
    <t>R.40</t>
  </si>
  <si>
    <t>montáž jímacího stožáru isFang s VN kabelem isCon na anténní stožár</t>
  </si>
  <si>
    <t>1753699382</t>
  </si>
  <si>
    <t>295401</t>
  </si>
  <si>
    <t>svorka univerzální SU FeZn</t>
  </si>
  <si>
    <t>-673494729</t>
  </si>
  <si>
    <t>R210220221</t>
  </si>
  <si>
    <t>distanční izolační tyč, úplná montáž</t>
  </si>
  <si>
    <t>-1333966783</t>
  </si>
  <si>
    <t>R.38</t>
  </si>
  <si>
    <t>kompletní sestava izolovaného jímacího stožáru isFang 4m pro připevnění na trubkový stožár, včetně montážní sady a přípojovacích prvků</t>
  </si>
  <si>
    <t>1900628279</t>
  </si>
  <si>
    <t>R.39</t>
  </si>
  <si>
    <t>izolovaný vysokonapěťový svod kabelem isCon (Se=0.75m)</t>
  </si>
  <si>
    <t>-1102513801</t>
  </si>
  <si>
    <t>SO.06 - Oprava zpevněných ploch</t>
  </si>
  <si>
    <t xml:space="preserve">    1 - Zemní práce</t>
  </si>
  <si>
    <t xml:space="preserve">    5 - Komunikace</t>
  </si>
  <si>
    <t xml:space="preserve">    99 - Přesun hmot</t>
  </si>
  <si>
    <t>O01 - Mobiliář</t>
  </si>
  <si>
    <t>Zemní práce</t>
  </si>
  <si>
    <t>111211101</t>
  </si>
  <si>
    <t>Odstranění křovin a stromů s odstraněním kořenů ručně průměru kmene do 100 mm jakékoliv plochy v rovině nebo ve svahu o sklonu do 1:5 vč. likvidace</t>
  </si>
  <si>
    <t>-224615057</t>
  </si>
  <si>
    <t>10*12</t>
  </si>
  <si>
    <t>113201111</t>
  </si>
  <si>
    <t>Vytrhání obrub chodníkových ležatých</t>
  </si>
  <si>
    <t>707780605</t>
  </si>
  <si>
    <t>18,3+1,7</t>
  </si>
  <si>
    <t>122251104</t>
  </si>
  <si>
    <t>Odkopávky a prokopávky nezapažené v hornině třídy těžitelnosti I, skupiny 3 objem do 500 m3 strojně</t>
  </si>
  <si>
    <t>-104435835</t>
  </si>
  <si>
    <t>205,4*0,3"chodníky"</t>
  </si>
  <si>
    <t>131213102</t>
  </si>
  <si>
    <t>Hloubení jam v nesoudržných horninách třídy těžitelnosti I, skupiny 3 ručně</t>
  </si>
  <si>
    <t>1620254032</t>
  </si>
  <si>
    <t>(0,5*0,5*0,8)*8</t>
  </si>
  <si>
    <t>132112111</t>
  </si>
  <si>
    <t>Hloubení rýh š do 800 mm v soudržných horninách třídy těžitelnosti I, skupiny 1 a 2 ručně</t>
  </si>
  <si>
    <t>-820894379</t>
  </si>
  <si>
    <t>(18,3+8,2)*2*0,5*1,2"pro okapový chodník, nopovou fólii a uzemnění hromosvodu"</t>
  </si>
  <si>
    <t>162701105</t>
  </si>
  <si>
    <t>Vodorovné přemístění do 10000 m výkopku/sypaniny z horniny tř. 1 až 4</t>
  </si>
  <si>
    <t>1217684262</t>
  </si>
  <si>
    <t>100,8</t>
  </si>
  <si>
    <t>100,56</t>
  </si>
  <si>
    <t>167101101</t>
  </si>
  <si>
    <t>Nakládání výkopku z hornin tř. 1 až 4 do 100 m3</t>
  </si>
  <si>
    <t>-435475653</t>
  </si>
  <si>
    <t>171201201</t>
  </si>
  <si>
    <t>Uložení sypaniny na skládky</t>
  </si>
  <si>
    <t>1608338650</t>
  </si>
  <si>
    <t>171201231</t>
  </si>
  <si>
    <t>Poplatek za uložení zeminy a kamení na recyklační skládce (skládkovné) kód odpadu 17 05 04</t>
  </si>
  <si>
    <t>600230049</t>
  </si>
  <si>
    <t>201,36*2</t>
  </si>
  <si>
    <t>174111101</t>
  </si>
  <si>
    <t>Zásyp jam, šachet rýh nebo kolem objektů sypaninou se zhutněním ručně</t>
  </si>
  <si>
    <t>-1143770041</t>
  </si>
  <si>
    <t>(18,3+8,2)*2*0,5*1,2"okapový chodník"</t>
  </si>
  <si>
    <t>58343872</t>
  </si>
  <si>
    <t>kamenivo drcené hrubé frakce 8/16</t>
  </si>
  <si>
    <t>-1654657985</t>
  </si>
  <si>
    <t>31,8*2 'Přepočtené koeficientem množství</t>
  </si>
  <si>
    <t>181411131</t>
  </si>
  <si>
    <t>Založení parkového trávníku výsevem plochy do 1000 m2 v rovině a ve svahu do 1:5</t>
  </si>
  <si>
    <t>441210696</t>
  </si>
  <si>
    <t>479*0,5 'Přepočtené koeficientem množství</t>
  </si>
  <si>
    <t>00572470</t>
  </si>
  <si>
    <t>osivo směs travní univerzál</t>
  </si>
  <si>
    <t>-1061256748</t>
  </si>
  <si>
    <t>432*0,015 'Přepočtené koeficientem množství</t>
  </si>
  <si>
    <t>181951112</t>
  </si>
  <si>
    <t>Úprava pláně v hornině třídy těžitelnosti I, skupiny 1 až 3 se zhutněním strojně</t>
  </si>
  <si>
    <t>-1188685289</t>
  </si>
  <si>
    <t>345351000R</t>
  </si>
  <si>
    <t>Ostatní nespecifikované práce a materiály pro opravu schodišť</t>
  </si>
  <si>
    <t>306608669</t>
  </si>
  <si>
    <t>345351005</t>
  </si>
  <si>
    <t>Zřízení bednění plnostěnných zídek atikových, parapetních, zábradelních</t>
  </si>
  <si>
    <t>1441221005</t>
  </si>
  <si>
    <t>(7+0,5+0,5+7)*0,3*2</t>
  </si>
  <si>
    <t>345351006</t>
  </si>
  <si>
    <t>Odstranění bednění plnostěnných zídek atikových, parapetních, zábradelních</t>
  </si>
  <si>
    <t>339970454</t>
  </si>
  <si>
    <t>338171113</t>
  </si>
  <si>
    <t>Osazování sloupků a vzpěr plotových ocelových v do 2,00 m se zabetonováním</t>
  </si>
  <si>
    <t>567456555</t>
  </si>
  <si>
    <t>55342152R</t>
  </si>
  <si>
    <t>sloupek zinkovaný 60/60/1,5/2200 Zn vč.krytky 60x60</t>
  </si>
  <si>
    <t>-1162235094</t>
  </si>
  <si>
    <t>348101210</t>
  </si>
  <si>
    <t>Osazení vrat a vrátek k oplocení na ocelové sloupky do 2 m2</t>
  </si>
  <si>
    <t>1297406642</t>
  </si>
  <si>
    <t>55342320R</t>
  </si>
  <si>
    <t>branka Zn 1094x1380mm, svařovaný panel oko 50x200mm</t>
  </si>
  <si>
    <t>1227571555</t>
  </si>
  <si>
    <t>348101250</t>
  </si>
  <si>
    <t>Osazení vrat a vrátek k oplocení na ocelové sloupky do 10 m2</t>
  </si>
  <si>
    <t>-87141790</t>
  </si>
  <si>
    <t>55342349R</t>
  </si>
  <si>
    <t>dvoukřídlá brána Zn šířky 4090x výšky 1180 mm se zámkem vč. sloupků, součástí je zámek FAB</t>
  </si>
  <si>
    <t>-435581023</t>
  </si>
  <si>
    <t>348171143</t>
  </si>
  <si>
    <t>Montáž panelového svařovaného oplocení výšky přes 1,0 do 1,5 m</t>
  </si>
  <si>
    <t>738333540</t>
  </si>
  <si>
    <t>18-1-0,8-4</t>
  </si>
  <si>
    <t>55342422</t>
  </si>
  <si>
    <t>plotový panel svařovaný v 1,5-2,0m š do 2,5m průměru drátu 6mm oka 55x200mm s dvojitým horizontálním drátem 8mm povrchová úprava PZ komaxit</t>
  </si>
  <si>
    <t>-153362209</t>
  </si>
  <si>
    <t>10*0,4 'Přepočtené koeficientem množství</t>
  </si>
  <si>
    <t>348121211</t>
  </si>
  <si>
    <t>Osazení podhrabových desek délky do 2 m na ocelové plotové sloupky</t>
  </si>
  <si>
    <t>-150050394</t>
  </si>
  <si>
    <t>592331191</t>
  </si>
  <si>
    <t>deska plotová betonová 2000x50x200mm</t>
  </si>
  <si>
    <t>742432918</t>
  </si>
  <si>
    <t>59232551</t>
  </si>
  <si>
    <t>držák podhrabové desky typ U výšky 200mm koncový povrchová úprava žárový zinek</t>
  </si>
  <si>
    <t>1435327414</t>
  </si>
  <si>
    <t>Komunikace</t>
  </si>
  <si>
    <t>564761111</t>
  </si>
  <si>
    <t>Podklad z kameniva hrubého drceného vel. 32-63 mm tl 200 mm</t>
  </si>
  <si>
    <t>-1624982245</t>
  </si>
  <si>
    <t>kolejiště</t>
  </si>
  <si>
    <t>186"výměry z CADu"</t>
  </si>
  <si>
    <t>zahrada</t>
  </si>
  <si>
    <t>19,4"výměry z CADu"</t>
  </si>
  <si>
    <t>5647611R1</t>
  </si>
  <si>
    <t>Podklad z kameniva hrubého drceného vel. 16-32 mm tl 200 mm</t>
  </si>
  <si>
    <t>865756959</t>
  </si>
  <si>
    <t>596811222</t>
  </si>
  <si>
    <t>Kladení betonové dlažby komunikací pro pěší do lože z kameniva vel do 0,25 m2 plochy do 300 m2</t>
  </si>
  <si>
    <t>797201634</t>
  </si>
  <si>
    <t>59246209R</t>
  </si>
  <si>
    <t>dlažba skladebná betonová imitace cihlové dlažby 200×67×65 mm</t>
  </si>
  <si>
    <t>9087333</t>
  </si>
  <si>
    <t>205,4*1,08 'Přepočtené koeficientem množství</t>
  </si>
  <si>
    <t>916231213</t>
  </si>
  <si>
    <t>Osazení chodníkového obrubníku betonového stojatého s boční opěrou do lože z betonu prostého</t>
  </si>
  <si>
    <t>-1919430261</t>
  </si>
  <si>
    <t>53"výměry z CADu"</t>
  </si>
  <si>
    <t>43"výměry z CADu"</t>
  </si>
  <si>
    <t>59217002</t>
  </si>
  <si>
    <t>obrubník betonový zahradní šedý 1000x50x200mm</t>
  </si>
  <si>
    <t>-859658526</t>
  </si>
  <si>
    <t>-325596744</t>
  </si>
  <si>
    <t>(8*1)*3"boční zdi schodišť"</t>
  </si>
  <si>
    <t>(0,6*1,2)*4</t>
  </si>
  <si>
    <t>-670782483</t>
  </si>
  <si>
    <t>-2118206351</t>
  </si>
  <si>
    <t>1872810778</t>
  </si>
  <si>
    <t>-1166292735</t>
  </si>
  <si>
    <t>(0,25*1,4)*43</t>
  </si>
  <si>
    <t>(0,18*1,4)*43</t>
  </si>
  <si>
    <t>-1498416564</t>
  </si>
  <si>
    <t>637121112</t>
  </si>
  <si>
    <t>Okapový chodník z kačírku tl 150 mm s udusáním</t>
  </si>
  <si>
    <t>-239877804</t>
  </si>
  <si>
    <t>0,7+0,5+1,8+4"výměry z CADu"</t>
  </si>
  <si>
    <t>963023612</t>
  </si>
  <si>
    <t>Vybourání schodišťových stupňů ze zdi kamenné oboustranně (horní část zdi mezi schodišti)</t>
  </si>
  <si>
    <t>-1988136653</t>
  </si>
  <si>
    <t>963042819</t>
  </si>
  <si>
    <t>Bourání schodišťových stupňů betonových zhotovených na místě (horní část zdi levého schodiště)</t>
  </si>
  <si>
    <t>460919290</t>
  </si>
  <si>
    <t>965081333</t>
  </si>
  <si>
    <t>Bourání podlah z dlaždic bez podkladního lože nebo mazaniny, s jakoukoliv výplní spár betonových, teracových nebo čedičových tl. do 30 mm, plochy přes 1 m2</t>
  </si>
  <si>
    <t>-1560812461</t>
  </si>
  <si>
    <t>18,3*1,7</t>
  </si>
  <si>
    <t>966071711</t>
  </si>
  <si>
    <t>Bourání sloupků a vzpěr plotových ocelových do 2,5 m zabetonovaných</t>
  </si>
  <si>
    <t>-1456268573</t>
  </si>
  <si>
    <t>2109180693</t>
  </si>
  <si>
    <t>998223011</t>
  </si>
  <si>
    <t>Přesun hmot pro pozemní komunikace s krytem dlážděným</t>
  </si>
  <si>
    <t>280536822</t>
  </si>
  <si>
    <t>97858160</t>
  </si>
  <si>
    <t>1101660751</t>
  </si>
  <si>
    <t>1618187235</t>
  </si>
  <si>
    <t>10,963*19 'Přepočtené koeficientem množství</t>
  </si>
  <si>
    <t>-391066096</t>
  </si>
  <si>
    <t>O0013.1</t>
  </si>
  <si>
    <t>D+M venkovní lavice, vel. 1300/500, vč povrchové úpravy - viz TZ</t>
  </si>
  <si>
    <t>-1574484260</t>
  </si>
  <si>
    <t xml:space="preserve"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</si>
  <si>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O0014</t>
  </si>
  <si>
    <t>D+M odpadkové koše, ocelový plech, vel. 500x250 V=1100 mm - viz TZ</t>
  </si>
  <si>
    <t>-822066394</t>
  </si>
  <si>
    <t xml:space="preserve"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</si>
  <si>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Odvoz a likvidace stávajícího mobiliáře</t>
  </si>
  <si>
    <t>-241171076</t>
  </si>
  <si>
    <t>711161222</t>
  </si>
  <si>
    <t>Izolace proti zemní vlhkosti nopovou fólií s textilií svislá, nopek v 8,0 mm, tl do 0,6 mm</t>
  </si>
  <si>
    <t>-1982231637</t>
  </si>
  <si>
    <t>(18,3+8,2)*2*1,4</t>
  </si>
  <si>
    <t>711161384</t>
  </si>
  <si>
    <t>Izolace proti zemní vlhkosti nopovou fólií ukončení provětrávací lištou</t>
  </si>
  <si>
    <t>-1085510722</t>
  </si>
  <si>
    <t>(18,3+8,2)*2</t>
  </si>
  <si>
    <t>711191001</t>
  </si>
  <si>
    <t>Provedení adhezního můstku na vodorovné ploše</t>
  </si>
  <si>
    <t>454471760</t>
  </si>
  <si>
    <t>24551391</t>
  </si>
  <si>
    <t>můstek adhezní epoxidový 2-složkový</t>
  </si>
  <si>
    <t>313215737</t>
  </si>
  <si>
    <t>15,05*0,5118 'Přepočtené koeficientem množství</t>
  </si>
  <si>
    <t>711191011</t>
  </si>
  <si>
    <t>Provedení adhezního můstku na svislé ploše</t>
  </si>
  <si>
    <t>-1812528916</t>
  </si>
  <si>
    <t>943737230</t>
  </si>
  <si>
    <t>10,836*0,5118 'Přepočtené koeficientem množství</t>
  </si>
  <si>
    <t>-939294827</t>
  </si>
  <si>
    <t>721300922</t>
  </si>
  <si>
    <t>Pročištění svodů ležatých do DN 300 (zprovoznění všech dešťových svodů)</t>
  </si>
  <si>
    <t>-1414106420</t>
  </si>
  <si>
    <t>4*15</t>
  </si>
  <si>
    <t>766211400</t>
  </si>
  <si>
    <t>Montáž madel schodišťových dřevených dílčích z jednoho kusu š do 15 cm</t>
  </si>
  <si>
    <t>-1111773275</t>
  </si>
  <si>
    <t>55342287R</t>
  </si>
  <si>
    <t>madlo dřevěné, dub, velikost dle stávajícího, vč. povrchové úpravy</t>
  </si>
  <si>
    <t>356524671</t>
  </si>
  <si>
    <t>766211811</t>
  </si>
  <si>
    <t>Demontáž schodišťového madla</t>
  </si>
  <si>
    <t>801287598</t>
  </si>
  <si>
    <t>7*2*2</t>
  </si>
  <si>
    <t>-1051205049</t>
  </si>
  <si>
    <t>767161110R</t>
  </si>
  <si>
    <t>Demontáž, dodávka a montáž nového uchycení dřevěného madla vč. povrchové úpravy</t>
  </si>
  <si>
    <t>2136120476</t>
  </si>
  <si>
    <t>1708666484</t>
  </si>
  <si>
    <t>771111012</t>
  </si>
  <si>
    <t>Vysátí schodiště před pokládkou dlažby</t>
  </si>
  <si>
    <t>299724884</t>
  </si>
  <si>
    <t>771121015</t>
  </si>
  <si>
    <t>Nátěr kontaktní pro nesavé podklady na podlahu</t>
  </si>
  <si>
    <t>411983135</t>
  </si>
  <si>
    <t>771274122</t>
  </si>
  <si>
    <t>Montáž obkladů stupnic z dlaždic protiskluzných keramických flexibilní lepidlo š do 250 mm</t>
  </si>
  <si>
    <t>-513012931</t>
  </si>
  <si>
    <t>59761415</t>
  </si>
  <si>
    <t>dlažba velkoformátová keramická slinutá protiskluzná do interiéru i exteriéru pro vysoké mechanické namáhání přes 2 do 4ks/m2</t>
  </si>
  <si>
    <t>-1125091352</t>
  </si>
  <si>
    <t>(1,4*0,2)*43</t>
  </si>
  <si>
    <t>771274242</t>
  </si>
  <si>
    <t>Montáž obkladů podstupnic z dlaždic reliéfních keramických flexibilní lepidlo v do 200 mm</t>
  </si>
  <si>
    <t>-929043408</t>
  </si>
  <si>
    <t>1,4*43</t>
  </si>
  <si>
    <t>59761331</t>
  </si>
  <si>
    <t>schodovka protiskluzná šířky 400x800mm</t>
  </si>
  <si>
    <t>1744655952</t>
  </si>
  <si>
    <t>43*2</t>
  </si>
  <si>
    <t>771474133</t>
  </si>
  <si>
    <t>Montáž soklů z dlaždic keramických schodišťových stupňovitých flexibilní lepidlo v do 120 mm</t>
  </si>
  <si>
    <t>-1003595710</t>
  </si>
  <si>
    <t>(0,2+0,3)*43*2</t>
  </si>
  <si>
    <t>59761009</t>
  </si>
  <si>
    <t>sokl-dlažba keramická slinutá hladká do interiéru i exteriéru 600x95mm</t>
  </si>
  <si>
    <t>1892700034</t>
  </si>
  <si>
    <t>43/0,6</t>
  </si>
  <si>
    <t>72*1,1 'Přepočtené koeficientem množství</t>
  </si>
  <si>
    <t>-221732805</t>
  </si>
  <si>
    <t>270321713</t>
  </si>
  <si>
    <t>075002000</t>
  </si>
  <si>
    <t>Vytyčení, zajištění a ochrana stávajících inženýrských sítí vč. jejich dočasného zabezpečení a zajištění po dobu akce</t>
  </si>
  <si>
    <t>1537230911</t>
  </si>
  <si>
    <t>SO.07 - Demolice WC pro cestující (6000389092)</t>
  </si>
  <si>
    <t xml:space="preserve">    712 - Povlakové krytiny</t>
  </si>
  <si>
    <t xml:space="preserve">    VRN3 - Zařízení staveniště</t>
  </si>
  <si>
    <t xml:space="preserve">    VRN7 - Provozní vlivy</t>
  </si>
  <si>
    <t>Odstranění křovin a stromů průměru kmene do 100 mm i s kořeny sklonu terénu do 1:5 ručně</t>
  </si>
  <si>
    <t>1082381502</t>
  </si>
  <si>
    <t>122201101</t>
  </si>
  <si>
    <t>Odkopávky a prokopávky nezapažené v hornině tř. 3 objem do 100 m3</t>
  </si>
  <si>
    <t>119815859</t>
  </si>
  <si>
    <t>669905727</t>
  </si>
  <si>
    <t>162701109</t>
  </si>
  <si>
    <t>Příplatek k vodorovnému přemístění výkopku/sypaniny z horniny tř. 1 až 4 ZKD 1000 m přes 10000 m</t>
  </si>
  <si>
    <t>1733588478</t>
  </si>
  <si>
    <t>20,303*10 'Přepočtené koeficientem množství</t>
  </si>
  <si>
    <t>167111101</t>
  </si>
  <si>
    <t>Nakládání výkopku z hornin třídy těžitelnosti I, skupiny 1 až 3 do 100 m3 ručně</t>
  </si>
  <si>
    <t>157300402</t>
  </si>
  <si>
    <t>1653077424</t>
  </si>
  <si>
    <t>171251201</t>
  </si>
  <si>
    <t>Uložení sypaniny na skládky nebo meziskládky</t>
  </si>
  <si>
    <t>1447309612</t>
  </si>
  <si>
    <t>Zásyp jam, šachet rýh nebo kolem objektů sypaninou z jakékoliv horniny se zhutněním ručně</t>
  </si>
  <si>
    <t>1870358285</t>
  </si>
  <si>
    <t>10364100</t>
  </si>
  <si>
    <t>zemina pro terénní úpravy - tříděná</t>
  </si>
  <si>
    <t>95161339</t>
  </si>
  <si>
    <t>20,303</t>
  </si>
  <si>
    <t>20,303*1,8 'Přepočtené koeficientem množství</t>
  </si>
  <si>
    <t>Úprava pláně v hornině třídy těžitelnosti I, skupiny 1 až 3 se zhutněním</t>
  </si>
  <si>
    <t>-750083656</t>
  </si>
  <si>
    <t>Odpojení a trvalé zaslepení veškerých inženýrských sítí demolovaných objektů</t>
  </si>
  <si>
    <t>-1620807938</t>
  </si>
  <si>
    <t>952905191.1</t>
  </si>
  <si>
    <t>Vyklizení komunálního odpadu z objektu a v jeho bezprostředním okolí, včetně naložení</t>
  </si>
  <si>
    <t>57392852</t>
  </si>
  <si>
    <t>981011316</t>
  </si>
  <si>
    <t>Demolice budov zděných na MVC podíl konstrukcí do 35 % postupným rozebíráním</t>
  </si>
  <si>
    <t>-265681094</t>
  </si>
  <si>
    <t>981511114</t>
  </si>
  <si>
    <t>Demolice konstrukcí objektů z betonu železového postupným rozebíráním</t>
  </si>
  <si>
    <t>2047256717</t>
  </si>
  <si>
    <t>3,5*3,5*0,2</t>
  </si>
  <si>
    <t>981511116</t>
  </si>
  <si>
    <t>Demolice konstrukcí objektů z betonu prostého postupným rozebíráním</t>
  </si>
  <si>
    <t>1532828392</t>
  </si>
  <si>
    <t>42,3*0,2"podlahy"</t>
  </si>
  <si>
    <t>(2,7*2,7)*0,3"zpevněné plochy"</t>
  </si>
  <si>
    <t>(8,3+2,5)*1*0,1</t>
  </si>
  <si>
    <t>26,8*0,4*0,8"základy"</t>
  </si>
  <si>
    <t>997006512</t>
  </si>
  <si>
    <t>Vodorovné doprava suti s naložením a složením na skládku do 1 km</t>
  </si>
  <si>
    <t>744654930</t>
  </si>
  <si>
    <t>997006519</t>
  </si>
  <si>
    <t>Příplatek k vodorovnému přemístění suti na skládku ZKD 1 km přes 1 km</t>
  </si>
  <si>
    <t>-2010817086</t>
  </si>
  <si>
    <t>140,585*19 'Přepočtené koeficientem množství</t>
  </si>
  <si>
    <t>997006551</t>
  </si>
  <si>
    <t>Hrubé urovnání suti na skládce bez zhutnění</t>
  </si>
  <si>
    <t>-506016916</t>
  </si>
  <si>
    <t>610942096</t>
  </si>
  <si>
    <t>997013814</t>
  </si>
  <si>
    <t>Poplatek za uložení na skládce (skládkovné) stavebního odpadu izolací kód odpadu 17 06 04</t>
  </si>
  <si>
    <t>-1967184256</t>
  </si>
  <si>
    <t>997013814.1</t>
  </si>
  <si>
    <t>Poplatek za uložení na skládce (skládkovné) směsného komunálního a velkoobjemového odpadu kód odpadu 201 301</t>
  </si>
  <si>
    <t>1401435017</t>
  </si>
  <si>
    <t>997013821R</t>
  </si>
  <si>
    <t>1029861954</t>
  </si>
  <si>
    <t>997013862</t>
  </si>
  <si>
    <t xml:space="preserve">Poplatek za uložení stavebního odpadu na recyklační skládce (skládkovné) z armovaného betonu kód odpadu  17 01 01</t>
  </si>
  <si>
    <t>-1227964980</t>
  </si>
  <si>
    <t>997013869</t>
  </si>
  <si>
    <t>Poplatek za uložení stavebního odpadu na recyklační skládce (skládkovné) ze směsí betonu, cihel a keramických výrobků kód odpadu 17 01 07</t>
  </si>
  <si>
    <t>1249243381</t>
  </si>
  <si>
    <t>140,585</t>
  </si>
  <si>
    <t>-(0,764+1,5+0,1+5,905)-7,58</t>
  </si>
  <si>
    <t>712</t>
  </si>
  <si>
    <t>Povlakové krytiny</t>
  </si>
  <si>
    <t>712300833</t>
  </si>
  <si>
    <t>Odstranění povlakové krytiny střech do 10° třívrstvé</t>
  </si>
  <si>
    <t>-1994337316</t>
  </si>
  <si>
    <t>8,3*5,1</t>
  </si>
  <si>
    <t>3,5*3,5</t>
  </si>
  <si>
    <t>767163121R</t>
  </si>
  <si>
    <t>Dodávka a montáž zábradlí svařovaného z ocelových profilů (po ubouraném objektu)</t>
  </si>
  <si>
    <t>-951187456</t>
  </si>
  <si>
    <t>VRN3</t>
  </si>
  <si>
    <t>Zařízení staveniště</t>
  </si>
  <si>
    <t>034103000</t>
  </si>
  <si>
    <t>Zabezpečení staveniště výstražnou páskou</t>
  </si>
  <si>
    <t>Kč</t>
  </si>
  <si>
    <t>-865489750</t>
  </si>
  <si>
    <t>VRN7</t>
  </si>
  <si>
    <t>Provozní vlivy</t>
  </si>
  <si>
    <t>896632320</t>
  </si>
  <si>
    <t>SO.08 - VRN</t>
  </si>
  <si>
    <t xml:space="preserve">    VRN8 - Přesun stavebních kapacit</t>
  </si>
  <si>
    <t>030001000</t>
  </si>
  <si>
    <t>725342193</t>
  </si>
  <si>
    <t>Poznámka k položce:_x000d_
Poznámka k položce: Zahrnuje i zábory vč. poplatků a ostatní konstrukce a práce na zařízení a zabezpečení staveniště, náhradní přístup, náhradní značení DIR a DIO aj.</t>
  </si>
  <si>
    <t>070001000</t>
  </si>
  <si>
    <t>Provozní vlivy, dozory aj.</t>
  </si>
  <si>
    <t>-243759578</t>
  </si>
  <si>
    <t>Poznámka k položce:_x000d_
Poznámka k položce: 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</si>
  <si>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</si>
  <si>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</si>
  <si>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</si>
  <si>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</si>
  <si>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1436202887</t>
  </si>
  <si>
    <t>091504000</t>
  </si>
  <si>
    <t>Náklady související s publikační činností (plachta na lešení s logem Správy železnic a textem: Opravujeme pro vaše pohodlí. 500x300 cm)</t>
  </si>
  <si>
    <t>-1661768625</t>
  </si>
  <si>
    <t>091504001</t>
  </si>
  <si>
    <t>Náklady související s publikační činností (plastová cedule s informacemi o stavbě)</t>
  </si>
  <si>
    <t>2011100925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</si>
</sst>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2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8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21</v>
      </c>
      <c r="AL8" s="23"/>
      <c r="AM8" s="23"/>
      <c r="AN8" s="34" t="s">
        <v>22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24</v>
      </c>
      <c r="AL10" s="23"/>
      <c r="AM10" s="23"/>
      <c r="AN10" s="28" t="s">
        <v>25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28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24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15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Hýskov ON - oprava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19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Hýskov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21</v>
      </c>
      <c r="AJ87" s="41"/>
      <c r="AK87" s="41"/>
      <c r="AL87" s="41"/>
      <c r="AM87" s="80" t="str">
        <f>IF(AN8= "","",AN8)</f>
        <v>4. 8. 2020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23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L. Malý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ROUND(AG95+SUM(AG96:AG99)+SUM(AG102:AG104),2)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ROUND(AS95+SUM(AS96:AS99)+SUM(AS102:AS104),2)</f>
        <v>0</v>
      </c>
      <c r="AT94" s="115">
        <f>ROUND(SUM(AV94:AW94),2)</f>
        <v>0</v>
      </c>
      <c r="AU94" s="116">
        <f>ROUND(AU95+SUM(AU96:AU99)+SUM(AU102:AU104),5)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ROUND(AZ95+SUM(AZ96:AZ99)+SUM(AZ102:AZ104),2)</f>
        <v>0</v>
      </c>
      <c r="BA94" s="115">
        <f>ROUND(BA95+SUM(BA96:BA99)+SUM(BA102:BA104),2)</f>
        <v>0</v>
      </c>
      <c r="BB94" s="115">
        <f>ROUND(BB95+SUM(BB96:BB99)+SUM(BB102:BB104),2)</f>
        <v>0</v>
      </c>
      <c r="BC94" s="115">
        <f>ROUND(BC95+SUM(BC96:BC99)+SUM(BC102:BC104),2)</f>
        <v>0</v>
      </c>
      <c r="BD94" s="117">
        <f>ROUND(BD95+SUM(BD96:BD99)+SUM(BD102:BD104),2)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'SO.01 - Oprava vnějšího p...'!J30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'SO.01 - Oprava vnějšího p...'!P135</f>
        <v>0</v>
      </c>
      <c r="AV95" s="129">
        <f>'SO.01 - Oprava vnějšího p...'!J33</f>
        <v>0</v>
      </c>
      <c r="AW95" s="129">
        <f>'SO.01 - Oprava vnějšího p...'!J34</f>
        <v>0</v>
      </c>
      <c r="AX95" s="129">
        <f>'SO.01 - Oprava vnějšího p...'!J35</f>
        <v>0</v>
      </c>
      <c r="AY95" s="129">
        <f>'SO.01 - Oprava vnějšího p...'!J36</f>
        <v>0</v>
      </c>
      <c r="AZ95" s="129">
        <f>'SO.01 - Oprava vnějšího p...'!F33</f>
        <v>0</v>
      </c>
      <c r="BA95" s="129">
        <f>'SO.01 - Oprava vnějšího p...'!F34</f>
        <v>0</v>
      </c>
      <c r="BB95" s="129">
        <f>'SO.01 - Oprava vnějšího p...'!F35</f>
        <v>0</v>
      </c>
      <c r="BC95" s="129">
        <f>'SO.01 - Oprava vnějšího p...'!F36</f>
        <v>0</v>
      </c>
      <c r="BD95" s="131">
        <f>'SO.01 - Oprava vnějšího p...'!F37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'SO.02 - Oprava střechy'!J30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'SO.02 - Oprava střechy'!P129</f>
        <v>0</v>
      </c>
      <c r="AV96" s="129">
        <f>'SO.02 - Oprava střechy'!J33</f>
        <v>0</v>
      </c>
      <c r="AW96" s="129">
        <f>'SO.02 - Oprava střechy'!J34</f>
        <v>0</v>
      </c>
      <c r="AX96" s="129">
        <f>'SO.02 - Oprava střechy'!J35</f>
        <v>0</v>
      </c>
      <c r="AY96" s="129">
        <f>'SO.02 - Oprava střechy'!J36</f>
        <v>0</v>
      </c>
      <c r="AZ96" s="129">
        <f>'SO.02 - Oprava střechy'!F33</f>
        <v>0</v>
      </c>
      <c r="BA96" s="129">
        <f>'SO.02 - Oprava střechy'!F34</f>
        <v>0</v>
      </c>
      <c r="BB96" s="129">
        <f>'SO.02 - Oprava střechy'!F35</f>
        <v>0</v>
      </c>
      <c r="BC96" s="129">
        <f>'SO.02 - Oprava střechy'!F36</f>
        <v>0</v>
      </c>
      <c r="BD96" s="131">
        <f>'SO.02 - Oprava střechy'!F37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'SO.03 - Oprava čekárny'!J30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'SO.03 - Oprava čekárny'!P135</f>
        <v>0</v>
      </c>
      <c r="AV97" s="129">
        <f>'SO.03 - Oprava čekárny'!J33</f>
        <v>0</v>
      </c>
      <c r="AW97" s="129">
        <f>'SO.03 - Oprava čekárny'!J34</f>
        <v>0</v>
      </c>
      <c r="AX97" s="129">
        <f>'SO.03 - Oprava čekárny'!J35</f>
        <v>0</v>
      </c>
      <c r="AY97" s="129">
        <f>'SO.03 - Oprava čekárny'!J36</f>
        <v>0</v>
      </c>
      <c r="AZ97" s="129">
        <f>'SO.03 - Oprava čekárny'!F33</f>
        <v>0</v>
      </c>
      <c r="BA97" s="129">
        <f>'SO.03 - Oprava čekárny'!F34</f>
        <v>0</v>
      </c>
      <c r="BB97" s="129">
        <f>'SO.03 - Oprava čekárny'!F35</f>
        <v>0</v>
      </c>
      <c r="BC97" s="129">
        <f>'SO.03 - Oprava čekárny'!F36</f>
        <v>0</v>
      </c>
      <c r="BD97" s="131">
        <f>'SO.03 - Oprava čekárny'!F37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81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'SO.04 - Oprava dopravní k...'!J30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84</v>
      </c>
      <c r="AR98" s="127"/>
      <c r="AS98" s="128">
        <v>0</v>
      </c>
      <c r="AT98" s="129">
        <f>ROUND(SUM(AV98:AW98),2)</f>
        <v>0</v>
      </c>
      <c r="AU98" s="130">
        <f>'SO.04 - Oprava dopravní k...'!P141</f>
        <v>0</v>
      </c>
      <c r="AV98" s="129">
        <f>'SO.04 - Oprava dopravní k...'!J33</f>
        <v>0</v>
      </c>
      <c r="AW98" s="129">
        <f>'SO.04 - Oprava dopravní k...'!J34</f>
        <v>0</v>
      </c>
      <c r="AX98" s="129">
        <f>'SO.04 - Oprava dopravní k...'!J35</f>
        <v>0</v>
      </c>
      <c r="AY98" s="129">
        <f>'SO.04 - Oprava dopravní k...'!J36</f>
        <v>0</v>
      </c>
      <c r="AZ98" s="129">
        <f>'SO.04 - Oprava dopravní k...'!F33</f>
        <v>0</v>
      </c>
      <c r="BA98" s="129">
        <f>'SO.04 - Oprava dopravní k...'!F34</f>
        <v>0</v>
      </c>
      <c r="BB98" s="129">
        <f>'SO.04 - Oprava dopravní k...'!F35</f>
        <v>0</v>
      </c>
      <c r="BC98" s="129">
        <f>'SO.04 - Oprava dopravní k...'!F36</f>
        <v>0</v>
      </c>
      <c r="BD98" s="131">
        <f>'SO.04 - Oprava dopravní k...'!F37</f>
        <v>0</v>
      </c>
      <c r="BE98" s="7"/>
      <c r="BT98" s="132" t="s">
        <v>85</v>
      </c>
      <c r="BV98" s="132" t="s">
        <v>79</v>
      </c>
      <c r="BW98" s="132" t="s">
        <v>96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7"/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33">
        <f>ROUND(SUM(AG100:AG101),2)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84</v>
      </c>
      <c r="AR99" s="127"/>
      <c r="AS99" s="128">
        <f>ROUND(SUM(AS100:AS101),2)</f>
        <v>0</v>
      </c>
      <c r="AT99" s="129">
        <f>ROUND(SUM(AV99:AW99),2)</f>
        <v>0</v>
      </c>
      <c r="AU99" s="130">
        <f>ROUND(SUM(AU100:AU101),5)</f>
        <v>0</v>
      </c>
      <c r="AV99" s="129">
        <f>ROUND(AZ99*L29,2)</f>
        <v>0</v>
      </c>
      <c r="AW99" s="129">
        <f>ROUND(BA99*L30,2)</f>
        <v>0</v>
      </c>
      <c r="AX99" s="129">
        <f>ROUND(BB99*L29,2)</f>
        <v>0</v>
      </c>
      <c r="AY99" s="129">
        <f>ROUND(BC99*L30,2)</f>
        <v>0</v>
      </c>
      <c r="AZ99" s="129">
        <f>ROUND(SUM(AZ100:AZ101),2)</f>
        <v>0</v>
      </c>
      <c r="BA99" s="129">
        <f>ROUND(SUM(BA100:BA101),2)</f>
        <v>0</v>
      </c>
      <c r="BB99" s="129">
        <f>ROUND(SUM(BB100:BB101),2)</f>
        <v>0</v>
      </c>
      <c r="BC99" s="129">
        <f>ROUND(SUM(BC100:BC101),2)</f>
        <v>0</v>
      </c>
      <c r="BD99" s="131">
        <f>ROUND(SUM(BD100:BD101),2)</f>
        <v>0</v>
      </c>
      <c r="BE99" s="7"/>
      <c r="BS99" s="132" t="s">
        <v>76</v>
      </c>
      <c r="BT99" s="132" t="s">
        <v>85</v>
      </c>
      <c r="BU99" s="132" t="s">
        <v>78</v>
      </c>
      <c r="BV99" s="132" t="s">
        <v>79</v>
      </c>
      <c r="BW99" s="132" t="s">
        <v>99</v>
      </c>
      <c r="BX99" s="132" t="s">
        <v>5</v>
      </c>
      <c r="CL99" s="132" t="s">
        <v>1</v>
      </c>
      <c r="CM99" s="132" t="s">
        <v>87</v>
      </c>
    </row>
    <row r="100" s="4" customFormat="1" ht="16.5" customHeight="1">
      <c r="A100" s="120" t="s">
        <v>81</v>
      </c>
      <c r="B100" s="71"/>
      <c r="C100" s="134"/>
      <c r="D100" s="134"/>
      <c r="E100" s="135" t="s">
        <v>100</v>
      </c>
      <c r="F100" s="135"/>
      <c r="G100" s="135"/>
      <c r="H100" s="135"/>
      <c r="I100" s="135"/>
      <c r="J100" s="134"/>
      <c r="K100" s="135" t="s">
        <v>101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'05.1 - Vnitřní opravy ele...'!J32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102</v>
      </c>
      <c r="AR100" s="73"/>
      <c r="AS100" s="138">
        <v>0</v>
      </c>
      <c r="AT100" s="139">
        <f>ROUND(SUM(AV100:AW100),2)</f>
        <v>0</v>
      </c>
      <c r="AU100" s="140">
        <f>'05.1 - Vnitřní opravy ele...'!P125</f>
        <v>0</v>
      </c>
      <c r="AV100" s="139">
        <f>'05.1 - Vnitřní opravy ele...'!J35</f>
        <v>0</v>
      </c>
      <c r="AW100" s="139">
        <f>'05.1 - Vnitřní opravy ele...'!J36</f>
        <v>0</v>
      </c>
      <c r="AX100" s="139">
        <f>'05.1 - Vnitřní opravy ele...'!J37</f>
        <v>0</v>
      </c>
      <c r="AY100" s="139">
        <f>'05.1 - Vnitřní opravy ele...'!J38</f>
        <v>0</v>
      </c>
      <c r="AZ100" s="139">
        <f>'05.1 - Vnitřní opravy ele...'!F35</f>
        <v>0</v>
      </c>
      <c r="BA100" s="139">
        <f>'05.1 - Vnitřní opravy ele...'!F36</f>
        <v>0</v>
      </c>
      <c r="BB100" s="139">
        <f>'05.1 - Vnitřní opravy ele...'!F37</f>
        <v>0</v>
      </c>
      <c r="BC100" s="139">
        <f>'05.1 - Vnitřní opravy ele...'!F38</f>
        <v>0</v>
      </c>
      <c r="BD100" s="141">
        <f>'05.1 - Vnitřní opravy ele...'!F39</f>
        <v>0</v>
      </c>
      <c r="BE100" s="4"/>
      <c r="BT100" s="142" t="s">
        <v>87</v>
      </c>
      <c r="BV100" s="142" t="s">
        <v>79</v>
      </c>
      <c r="BW100" s="142" t="s">
        <v>103</v>
      </c>
      <c r="BX100" s="142" t="s">
        <v>99</v>
      </c>
      <c r="CL100" s="142" t="s">
        <v>1</v>
      </c>
    </row>
    <row r="101" s="4" customFormat="1" ht="16.5" customHeight="1">
      <c r="A101" s="120" t="s">
        <v>81</v>
      </c>
      <c r="B101" s="71"/>
      <c r="C101" s="134"/>
      <c r="D101" s="134"/>
      <c r="E101" s="135" t="s">
        <v>104</v>
      </c>
      <c r="F101" s="135"/>
      <c r="G101" s="135"/>
      <c r="H101" s="135"/>
      <c r="I101" s="135"/>
      <c r="J101" s="134"/>
      <c r="K101" s="135" t="s">
        <v>105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'05.2 - Hromosvod'!J32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102</v>
      </c>
      <c r="AR101" s="73"/>
      <c r="AS101" s="138">
        <v>0</v>
      </c>
      <c r="AT101" s="139">
        <f>ROUND(SUM(AV101:AW101),2)</f>
        <v>0</v>
      </c>
      <c r="AU101" s="140">
        <f>'05.2 - Hromosvod'!P122</f>
        <v>0</v>
      </c>
      <c r="AV101" s="139">
        <f>'05.2 - Hromosvod'!J35</f>
        <v>0</v>
      </c>
      <c r="AW101" s="139">
        <f>'05.2 - Hromosvod'!J36</f>
        <v>0</v>
      </c>
      <c r="AX101" s="139">
        <f>'05.2 - Hromosvod'!J37</f>
        <v>0</v>
      </c>
      <c r="AY101" s="139">
        <f>'05.2 - Hromosvod'!J38</f>
        <v>0</v>
      </c>
      <c r="AZ101" s="139">
        <f>'05.2 - Hromosvod'!F35</f>
        <v>0</v>
      </c>
      <c r="BA101" s="139">
        <f>'05.2 - Hromosvod'!F36</f>
        <v>0</v>
      </c>
      <c r="BB101" s="139">
        <f>'05.2 - Hromosvod'!F37</f>
        <v>0</v>
      </c>
      <c r="BC101" s="139">
        <f>'05.2 - Hromosvod'!F38</f>
        <v>0</v>
      </c>
      <c r="BD101" s="141">
        <f>'05.2 - Hromosvod'!F39</f>
        <v>0</v>
      </c>
      <c r="BE101" s="4"/>
      <c r="BT101" s="142" t="s">
        <v>87</v>
      </c>
      <c r="BV101" s="142" t="s">
        <v>79</v>
      </c>
      <c r="BW101" s="142" t="s">
        <v>106</v>
      </c>
      <c r="BX101" s="142" t="s">
        <v>99</v>
      </c>
      <c r="CL101" s="142" t="s">
        <v>1</v>
      </c>
    </row>
    <row r="102" s="7" customFormat="1" ht="16.5" customHeight="1">
      <c r="A102" s="120" t="s">
        <v>81</v>
      </c>
      <c r="B102" s="121"/>
      <c r="C102" s="122"/>
      <c r="D102" s="123" t="s">
        <v>107</v>
      </c>
      <c r="E102" s="123"/>
      <c r="F102" s="123"/>
      <c r="G102" s="123"/>
      <c r="H102" s="123"/>
      <c r="I102" s="124"/>
      <c r="J102" s="123" t="s">
        <v>108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'SO.06 - Oprava zpevněných...'!J30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84</v>
      </c>
      <c r="AR102" s="127"/>
      <c r="AS102" s="128">
        <v>0</v>
      </c>
      <c r="AT102" s="129">
        <f>ROUND(SUM(AV102:AW102),2)</f>
        <v>0</v>
      </c>
      <c r="AU102" s="130">
        <f>'SO.06 - Oprava zpevněných...'!P133</f>
        <v>0</v>
      </c>
      <c r="AV102" s="129">
        <f>'SO.06 - Oprava zpevněných...'!J33</f>
        <v>0</v>
      </c>
      <c r="AW102" s="129">
        <f>'SO.06 - Oprava zpevněných...'!J34</f>
        <v>0</v>
      </c>
      <c r="AX102" s="129">
        <f>'SO.06 - Oprava zpevněných...'!J35</f>
        <v>0</v>
      </c>
      <c r="AY102" s="129">
        <f>'SO.06 - Oprava zpevněných...'!J36</f>
        <v>0</v>
      </c>
      <c r="AZ102" s="129">
        <f>'SO.06 - Oprava zpevněných...'!F33</f>
        <v>0</v>
      </c>
      <c r="BA102" s="129">
        <f>'SO.06 - Oprava zpevněných...'!F34</f>
        <v>0</v>
      </c>
      <c r="BB102" s="129">
        <f>'SO.06 - Oprava zpevněných...'!F35</f>
        <v>0</v>
      </c>
      <c r="BC102" s="129">
        <f>'SO.06 - Oprava zpevněných...'!F36</f>
        <v>0</v>
      </c>
      <c r="BD102" s="131">
        <f>'SO.06 - Oprava zpevněných...'!F37</f>
        <v>0</v>
      </c>
      <c r="BE102" s="7"/>
      <c r="BT102" s="132" t="s">
        <v>85</v>
      </c>
      <c r="BV102" s="132" t="s">
        <v>79</v>
      </c>
      <c r="BW102" s="132" t="s">
        <v>109</v>
      </c>
      <c r="BX102" s="132" t="s">
        <v>5</v>
      </c>
      <c r="CL102" s="132" t="s">
        <v>1</v>
      </c>
      <c r="CM102" s="132" t="s">
        <v>87</v>
      </c>
    </row>
    <row r="103" s="7" customFormat="1" ht="24.75" customHeight="1">
      <c r="A103" s="120" t="s">
        <v>81</v>
      </c>
      <c r="B103" s="121"/>
      <c r="C103" s="122"/>
      <c r="D103" s="123" t="s">
        <v>110</v>
      </c>
      <c r="E103" s="123"/>
      <c r="F103" s="123"/>
      <c r="G103" s="123"/>
      <c r="H103" s="123"/>
      <c r="I103" s="124"/>
      <c r="J103" s="123" t="s">
        <v>111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'SO.07 - Demolice WC pro c...'!J30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84</v>
      </c>
      <c r="AR103" s="127"/>
      <c r="AS103" s="128">
        <v>0</v>
      </c>
      <c r="AT103" s="129">
        <f>ROUND(SUM(AV103:AW103),2)</f>
        <v>0</v>
      </c>
      <c r="AU103" s="130">
        <f>'SO.07 - Demolice WC pro c...'!P126</f>
        <v>0</v>
      </c>
      <c r="AV103" s="129">
        <f>'SO.07 - Demolice WC pro c...'!J33</f>
        <v>0</v>
      </c>
      <c r="AW103" s="129">
        <f>'SO.07 - Demolice WC pro c...'!J34</f>
        <v>0</v>
      </c>
      <c r="AX103" s="129">
        <f>'SO.07 - Demolice WC pro c...'!J35</f>
        <v>0</v>
      </c>
      <c r="AY103" s="129">
        <f>'SO.07 - Demolice WC pro c...'!J36</f>
        <v>0</v>
      </c>
      <c r="AZ103" s="129">
        <f>'SO.07 - Demolice WC pro c...'!F33</f>
        <v>0</v>
      </c>
      <c r="BA103" s="129">
        <f>'SO.07 - Demolice WC pro c...'!F34</f>
        <v>0</v>
      </c>
      <c r="BB103" s="129">
        <f>'SO.07 - Demolice WC pro c...'!F35</f>
        <v>0</v>
      </c>
      <c r="BC103" s="129">
        <f>'SO.07 - Demolice WC pro c...'!F36</f>
        <v>0</v>
      </c>
      <c r="BD103" s="131">
        <f>'SO.07 - Demolice WC pro c...'!F37</f>
        <v>0</v>
      </c>
      <c r="BE103" s="7"/>
      <c r="BT103" s="132" t="s">
        <v>85</v>
      </c>
      <c r="BV103" s="132" t="s">
        <v>79</v>
      </c>
      <c r="BW103" s="132" t="s">
        <v>112</v>
      </c>
      <c r="BX103" s="132" t="s">
        <v>5</v>
      </c>
      <c r="CL103" s="132" t="s">
        <v>1</v>
      </c>
      <c r="CM103" s="132" t="s">
        <v>87</v>
      </c>
    </row>
    <row r="104" s="7" customFormat="1" ht="16.5" customHeight="1">
      <c r="A104" s="120" t="s">
        <v>81</v>
      </c>
      <c r="B104" s="121"/>
      <c r="C104" s="122"/>
      <c r="D104" s="123" t="s">
        <v>113</v>
      </c>
      <c r="E104" s="123"/>
      <c r="F104" s="123"/>
      <c r="G104" s="123"/>
      <c r="H104" s="123"/>
      <c r="I104" s="124"/>
      <c r="J104" s="123" t="s">
        <v>114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'SO.08 - VRN'!J30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84</v>
      </c>
      <c r="AR104" s="127"/>
      <c r="AS104" s="143">
        <v>0</v>
      </c>
      <c r="AT104" s="144">
        <f>ROUND(SUM(AV104:AW104),2)</f>
        <v>0</v>
      </c>
      <c r="AU104" s="145">
        <f>'SO.08 - VRN'!P121</f>
        <v>0</v>
      </c>
      <c r="AV104" s="144">
        <f>'SO.08 - VRN'!J33</f>
        <v>0</v>
      </c>
      <c r="AW104" s="144">
        <f>'SO.08 - VRN'!J34</f>
        <v>0</v>
      </c>
      <c r="AX104" s="144">
        <f>'SO.08 - VRN'!J35</f>
        <v>0</v>
      </c>
      <c r="AY104" s="144">
        <f>'SO.08 - VRN'!J36</f>
        <v>0</v>
      </c>
      <c r="AZ104" s="144">
        <f>'SO.08 - VRN'!F33</f>
        <v>0</v>
      </c>
      <c r="BA104" s="144">
        <f>'SO.08 - VRN'!F34</f>
        <v>0</v>
      </c>
      <c r="BB104" s="144">
        <f>'SO.08 - VRN'!F35</f>
        <v>0</v>
      </c>
      <c r="BC104" s="144">
        <f>'SO.08 - VRN'!F36</f>
        <v>0</v>
      </c>
      <c r="BD104" s="146">
        <f>'SO.08 - VRN'!F37</f>
        <v>0</v>
      </c>
      <c r="BE104" s="7"/>
      <c r="BT104" s="132" t="s">
        <v>85</v>
      </c>
      <c r="BV104" s="132" t="s">
        <v>79</v>
      </c>
      <c r="BW104" s="132" t="s">
        <v>115</v>
      </c>
      <c r="BX104" s="132" t="s">
        <v>5</v>
      </c>
      <c r="CL104" s="132" t="s">
        <v>1</v>
      </c>
      <c r="CM104" s="132" t="s">
        <v>87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FJcshiFIqkDUvD8Iw4j8K+4PqEs8JvS5IBeo0Vh10F81PJrgI4cRT9tVRB3qVCmwOnvH3atNRzSm25KjNqjn9g==" hashValue="/agkUSiJhNNI6YMIa6g+9xs7snK7BuDHqx0scqgujUMdvr9oNDT6oogLnp+daBZnTKeGap5ZBV9I7UlNFNl+6g==" algorithmName="SHA-512" password="CC35"/>
  <mergeCells count="78">
    <mergeCell ref="C92:G92"/>
    <mergeCell ref="D99:H99"/>
    <mergeCell ref="D104:H104"/>
    <mergeCell ref="D96:H96"/>
    <mergeCell ref="D103:H103"/>
    <mergeCell ref="D98:H98"/>
    <mergeCell ref="D102:H102"/>
    <mergeCell ref="D95:H95"/>
    <mergeCell ref="D97:H97"/>
    <mergeCell ref="E100:I100"/>
    <mergeCell ref="E101:I101"/>
    <mergeCell ref="I92:AF92"/>
    <mergeCell ref="J98:AF98"/>
    <mergeCell ref="J99:AF99"/>
    <mergeCell ref="J95:AF95"/>
    <mergeCell ref="J104:AF104"/>
    <mergeCell ref="J103:AF103"/>
    <mergeCell ref="J97:AF97"/>
    <mergeCell ref="J96:AF96"/>
    <mergeCell ref="J102:AF102"/>
    <mergeCell ref="K100:AF100"/>
    <mergeCell ref="K101:AF101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1:AM101"/>
    <mergeCell ref="AG102:AM102"/>
    <mergeCell ref="AG103:AM103"/>
    <mergeCell ref="AG100:AM100"/>
    <mergeCell ref="AG99:AM99"/>
    <mergeCell ref="AG98:AM98"/>
    <mergeCell ref="AG104:AM104"/>
    <mergeCell ref="AG97:AM97"/>
    <mergeCell ref="AG96:AM96"/>
    <mergeCell ref="AG95:AM95"/>
    <mergeCell ref="AG92:AM92"/>
    <mergeCell ref="AM87:AN87"/>
    <mergeCell ref="AM89:AP89"/>
    <mergeCell ref="AM90:AP90"/>
    <mergeCell ref="AN104:AP104"/>
    <mergeCell ref="AN103:AP103"/>
    <mergeCell ref="AN92:AP92"/>
    <mergeCell ref="AN99:AP99"/>
    <mergeCell ref="AN95:AP95"/>
    <mergeCell ref="AN101:AP101"/>
    <mergeCell ref="AN96:AP96"/>
    <mergeCell ref="AN100:AP100"/>
    <mergeCell ref="AN97:AP97"/>
    <mergeCell ref="AN102:AP102"/>
    <mergeCell ref="AN98:AP98"/>
    <mergeCell ref="AS89:AT91"/>
    <mergeCell ref="AN94:AP94"/>
  </mergeCells>
  <hyperlinks>
    <hyperlink ref="A95" location="'SO.01 - Oprava vnějšího p...'!C2" display="/"/>
    <hyperlink ref="A96" location="'SO.02 - Oprava střechy'!C2" display="/"/>
    <hyperlink ref="A97" location="'SO.03 - Oprava čekárny'!C2" display="/"/>
    <hyperlink ref="A98" location="'SO.04 - Oprava dopravní k...'!C2" display="/"/>
    <hyperlink ref="A100" location="'05.1 - Vnitřní opravy ele...'!C2" display="/"/>
    <hyperlink ref="A101" location="'05.2 - Hromosvod'!C2" display="/"/>
    <hyperlink ref="A102" location="'SO.06 - Oprava zpevněných...'!C2" display="/"/>
    <hyperlink ref="A103" location="'SO.07 - Demolice WC pro c...'!C2" display="/"/>
    <hyperlink ref="A104" location="'SO.08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15</v>
      </c>
      <c r="L6" s="21"/>
    </row>
    <row r="7" s="1" customFormat="1" ht="16.5" customHeight="1">
      <c r="B7" s="21"/>
      <c r="E7" s="152" t="str">
        <f>'Rekapitulace stavby'!K6</f>
        <v>Hýskov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2376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17</v>
      </c>
      <c r="E11" s="39"/>
      <c r="F11" s="142" t="s">
        <v>1</v>
      </c>
      <c r="G11" s="39"/>
      <c r="H11" s="39"/>
      <c r="I11" s="151" t="s">
        <v>18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19</v>
      </c>
      <c r="E12" s="39"/>
      <c r="F12" s="142" t="s">
        <v>20</v>
      </c>
      <c r="G12" s="39"/>
      <c r="H12" s="39"/>
      <c r="I12" s="151" t="s">
        <v>21</v>
      </c>
      <c r="J12" s="154" t="str">
        <f>'Rekapitulace stavby'!AN8</f>
        <v>4. 8. 2020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23</v>
      </c>
      <c r="E14" s="39"/>
      <c r="F14" s="39"/>
      <c r="G14" s="39"/>
      <c r="H14" s="39"/>
      <c r="I14" s="151" t="s">
        <v>24</v>
      </c>
      <c r="J14" s="142" t="s">
        <v>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28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24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24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35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ROUND((SUM(BE121:BE133)),  2)</f>
        <v>0</v>
      </c>
      <c r="G33" s="39"/>
      <c r="H33" s="39"/>
      <c r="I33" s="165">
        <v>0.20999999999999999</v>
      </c>
      <c r="J33" s="164">
        <f>ROUND(((SUM(BE121:BE133))*I33),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ROUND((SUM(BF121:BF133)),  2)</f>
        <v>0</v>
      </c>
      <c r="G34" s="39"/>
      <c r="H34" s="39"/>
      <c r="I34" s="165">
        <v>0.14999999999999999</v>
      </c>
      <c r="J34" s="164">
        <f>ROUND(((SUM(BF121:BF133))*I34),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ROUND((SUM(BG121:BG133)),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ROUND((SUM(BH121:BH133)),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ROUND((SUM(BI121:BI133)),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Hýskov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SO.08 -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>Hýskov</v>
      </c>
      <c r="G89" s="41"/>
      <c r="H89" s="41"/>
      <c r="I89" s="33" t="s">
        <v>21</v>
      </c>
      <c r="J89" s="80" t="str">
        <f>IF(J12="","",J12)</f>
        <v>4. 8. 2020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23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31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120</v>
      </c>
      <c r="D94" s="186"/>
      <c r="E94" s="186"/>
      <c r="F94" s="186"/>
      <c r="G94" s="186"/>
      <c r="H94" s="186"/>
      <c r="I94" s="186"/>
      <c r="J94" s="187" t="s">
        <v>121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122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9"/>
      <c r="C97" s="190"/>
      <c r="D97" s="191" t="s">
        <v>141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2283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2284</v>
      </c>
      <c r="E99" s="197"/>
      <c r="F99" s="197"/>
      <c r="G99" s="197"/>
      <c r="H99" s="197"/>
      <c r="I99" s="197"/>
      <c r="J99" s="198">
        <f>J126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2377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142</v>
      </c>
      <c r="E101" s="197"/>
      <c r="F101" s="197"/>
      <c r="G101" s="197"/>
      <c r="H101" s="197"/>
      <c r="I101" s="197"/>
      <c r="J101" s="198">
        <f>J131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Hýskov ON - oprava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SO.08 - VRN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19</v>
      </c>
      <c r="D115" s="41"/>
      <c r="E115" s="41"/>
      <c r="F115" s="28" t="str">
        <f>F12</f>
        <v>Hýskov</v>
      </c>
      <c r="G115" s="41"/>
      <c r="H115" s="41"/>
      <c r="I115" s="33" t="s">
        <v>21</v>
      </c>
      <c r="J115" s="80" t="str">
        <f>IF(J12="","",J12)</f>
        <v>4. 8. 2020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23</v>
      </c>
      <c r="D117" s="41"/>
      <c r="E117" s="41"/>
      <c r="F117" s="28" t="str">
        <f>E15</f>
        <v>Správa železnic, státní organizace</v>
      </c>
      <c r="G117" s="41"/>
      <c r="H117" s="41"/>
      <c r="I117" s="33" t="s">
        <v>31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33" t="s">
        <v>34</v>
      </c>
      <c r="J118" s="37" t="str">
        <f>E24</f>
        <v>L. Malý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144</v>
      </c>
      <c r="D120" s="203" t="s">
        <v>62</v>
      </c>
      <c r="E120" s="203" t="s">
        <v>58</v>
      </c>
      <c r="F120" s="203" t="s">
        <v>59</v>
      </c>
      <c r="G120" s="203" t="s">
        <v>145</v>
      </c>
      <c r="H120" s="203" t="s">
        <v>146</v>
      </c>
      <c r="I120" s="203" t="s">
        <v>147</v>
      </c>
      <c r="J120" s="204" t="s">
        <v>121</v>
      </c>
      <c r="K120" s="205" t="s">
        <v>148</v>
      </c>
      <c r="L120" s="206"/>
      <c r="M120" s="101" t="s">
        <v>1</v>
      </c>
      <c r="N120" s="102" t="s">
        <v>41</v>
      </c>
      <c r="O120" s="102" t="s">
        <v>149</v>
      </c>
      <c r="P120" s="102" t="s">
        <v>150</v>
      </c>
      <c r="Q120" s="102" t="s">
        <v>151</v>
      </c>
      <c r="R120" s="102" t="s">
        <v>152</v>
      </c>
      <c r="S120" s="102" t="s">
        <v>153</v>
      </c>
      <c r="T120" s="103" t="s">
        <v>154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155</v>
      </c>
      <c r="D121" s="41"/>
      <c r="E121" s="41"/>
      <c r="F121" s="41"/>
      <c r="G121" s="41"/>
      <c r="H121" s="41"/>
      <c r="I121" s="41"/>
      <c r="J121" s="207">
        <f>BK121</f>
        <v>0</v>
      </c>
      <c r="K121" s="41"/>
      <c r="L121" s="45"/>
      <c r="M121" s="104"/>
      <c r="N121" s="208"/>
      <c r="O121" s="105"/>
      <c r="P121" s="209">
        <f>P122</f>
        <v>0</v>
      </c>
      <c r="Q121" s="105"/>
      <c r="R121" s="209">
        <f>R122</f>
        <v>0</v>
      </c>
      <c r="S121" s="105"/>
      <c r="T121" s="210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76</v>
      </c>
      <c r="AU121" s="18" t="s">
        <v>123</v>
      </c>
      <c r="BK121" s="211">
        <f>BK122</f>
        <v>0</v>
      </c>
    </row>
    <row r="122" s="12" customFormat="1" ht="25.92" customHeight="1">
      <c r="A122" s="12"/>
      <c r="B122" s="212"/>
      <c r="C122" s="213"/>
      <c r="D122" s="214" t="s">
        <v>76</v>
      </c>
      <c r="E122" s="215" t="s">
        <v>114</v>
      </c>
      <c r="F122" s="215" t="s">
        <v>772</v>
      </c>
      <c r="G122" s="213"/>
      <c r="H122" s="213"/>
      <c r="I122" s="216"/>
      <c r="J122" s="217">
        <f>BK122</f>
        <v>0</v>
      </c>
      <c r="K122" s="213"/>
      <c r="L122" s="218"/>
      <c r="M122" s="219"/>
      <c r="N122" s="220"/>
      <c r="O122" s="220"/>
      <c r="P122" s="221">
        <f>P123+P126+P129+P131</f>
        <v>0</v>
      </c>
      <c r="Q122" s="220"/>
      <c r="R122" s="221">
        <f>R123+R126+R129+R131</f>
        <v>0</v>
      </c>
      <c r="S122" s="220"/>
      <c r="T122" s="222">
        <f>T123+T126+T129+T131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3" t="s">
        <v>188</v>
      </c>
      <c r="AT122" s="224" t="s">
        <v>76</v>
      </c>
      <c r="AU122" s="224" t="s">
        <v>77</v>
      </c>
      <c r="AY122" s="223" t="s">
        <v>158</v>
      </c>
      <c r="BK122" s="225">
        <f>BK123+BK126+BK129+BK131</f>
        <v>0</v>
      </c>
    </row>
    <row r="123" s="12" customFormat="1" ht="22.8" customHeight="1">
      <c r="A123" s="12"/>
      <c r="B123" s="212"/>
      <c r="C123" s="213"/>
      <c r="D123" s="214" t="s">
        <v>76</v>
      </c>
      <c r="E123" s="226" t="s">
        <v>2367</v>
      </c>
      <c r="F123" s="226" t="s">
        <v>2368</v>
      </c>
      <c r="G123" s="213"/>
      <c r="H123" s="213"/>
      <c r="I123" s="216"/>
      <c r="J123" s="227">
        <f>BK123</f>
        <v>0</v>
      </c>
      <c r="K123" s="213"/>
      <c r="L123" s="218"/>
      <c r="M123" s="219"/>
      <c r="N123" s="220"/>
      <c r="O123" s="220"/>
      <c r="P123" s="221">
        <f>SUM(P124:P125)</f>
        <v>0</v>
      </c>
      <c r="Q123" s="220"/>
      <c r="R123" s="221">
        <f>SUM(R124:R125)</f>
        <v>0</v>
      </c>
      <c r="S123" s="220"/>
      <c r="T123" s="222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188</v>
      </c>
      <c r="AT123" s="224" t="s">
        <v>76</v>
      </c>
      <c r="AU123" s="224" t="s">
        <v>85</v>
      </c>
      <c r="AY123" s="223" t="s">
        <v>158</v>
      </c>
      <c r="BK123" s="225">
        <f>SUM(BK124:BK125)</f>
        <v>0</v>
      </c>
    </row>
    <row r="124" s="2" customFormat="1" ht="14.4" customHeight="1">
      <c r="A124" s="39"/>
      <c r="B124" s="40"/>
      <c r="C124" s="228" t="s">
        <v>85</v>
      </c>
      <c r="D124" s="228" t="s">
        <v>161</v>
      </c>
      <c r="E124" s="229" t="s">
        <v>2378</v>
      </c>
      <c r="F124" s="230" t="s">
        <v>2368</v>
      </c>
      <c r="G124" s="231" t="s">
        <v>2371</v>
      </c>
      <c r="H124" s="232">
        <v>1</v>
      </c>
      <c r="I124" s="233"/>
      <c r="J124" s="234">
        <f>ROUND(I124*H124,2)</f>
        <v>0</v>
      </c>
      <c r="K124" s="235"/>
      <c r="L124" s="45"/>
      <c r="M124" s="236" t="s">
        <v>1</v>
      </c>
      <c r="N124" s="237" t="s">
        <v>42</v>
      </c>
      <c r="O124" s="92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165</v>
      </c>
      <c r="AT124" s="240" t="s">
        <v>161</v>
      </c>
      <c r="AU124" s="240" t="s">
        <v>87</v>
      </c>
      <c r="AY124" s="18" t="s">
        <v>158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85</v>
      </c>
      <c r="BK124" s="241">
        <f>ROUND(I124*H124,2)</f>
        <v>0</v>
      </c>
      <c r="BL124" s="18" t="s">
        <v>165</v>
      </c>
      <c r="BM124" s="240" t="s">
        <v>2379</v>
      </c>
    </row>
    <row r="125" s="2" customFormat="1">
      <c r="A125" s="39"/>
      <c r="B125" s="40"/>
      <c r="C125" s="41"/>
      <c r="D125" s="244" t="s">
        <v>173</v>
      </c>
      <c r="E125" s="41"/>
      <c r="F125" s="254" t="s">
        <v>2380</v>
      </c>
      <c r="G125" s="41"/>
      <c r="H125" s="41"/>
      <c r="I125" s="255"/>
      <c r="J125" s="41"/>
      <c r="K125" s="41"/>
      <c r="L125" s="45"/>
      <c r="M125" s="256"/>
      <c r="N125" s="257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173</v>
      </c>
      <c r="AU125" s="18" t="s">
        <v>87</v>
      </c>
    </row>
    <row r="126" s="12" customFormat="1" ht="22.8" customHeight="1">
      <c r="A126" s="12"/>
      <c r="B126" s="212"/>
      <c r="C126" s="213"/>
      <c r="D126" s="214" t="s">
        <v>76</v>
      </c>
      <c r="E126" s="226" t="s">
        <v>2373</v>
      </c>
      <c r="F126" s="226" t="s">
        <v>2374</v>
      </c>
      <c r="G126" s="213"/>
      <c r="H126" s="213"/>
      <c r="I126" s="216"/>
      <c r="J126" s="227">
        <f>BK126</f>
        <v>0</v>
      </c>
      <c r="K126" s="213"/>
      <c r="L126" s="218"/>
      <c r="M126" s="219"/>
      <c r="N126" s="220"/>
      <c r="O126" s="220"/>
      <c r="P126" s="221">
        <f>SUM(P127:P128)</f>
        <v>0</v>
      </c>
      <c r="Q126" s="220"/>
      <c r="R126" s="221">
        <f>SUM(R127:R128)</f>
        <v>0</v>
      </c>
      <c r="S126" s="220"/>
      <c r="T126" s="222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188</v>
      </c>
      <c r="AT126" s="224" t="s">
        <v>76</v>
      </c>
      <c r="AU126" s="224" t="s">
        <v>85</v>
      </c>
      <c r="AY126" s="223" t="s">
        <v>158</v>
      </c>
      <c r="BK126" s="225">
        <f>SUM(BK127:BK128)</f>
        <v>0</v>
      </c>
    </row>
    <row r="127" s="2" customFormat="1" ht="14.4" customHeight="1">
      <c r="A127" s="39"/>
      <c r="B127" s="40"/>
      <c r="C127" s="228" t="s">
        <v>87</v>
      </c>
      <c r="D127" s="228" t="s">
        <v>161</v>
      </c>
      <c r="E127" s="229" t="s">
        <v>2381</v>
      </c>
      <c r="F127" s="230" t="s">
        <v>2382</v>
      </c>
      <c r="G127" s="231" t="s">
        <v>2371</v>
      </c>
      <c r="H127" s="232">
        <v>1</v>
      </c>
      <c r="I127" s="233"/>
      <c r="J127" s="234">
        <f>ROUND(I127*H127,2)</f>
        <v>0</v>
      </c>
      <c r="K127" s="235"/>
      <c r="L127" s="45"/>
      <c r="M127" s="236" t="s">
        <v>1</v>
      </c>
      <c r="N127" s="237" t="s">
        <v>42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165</v>
      </c>
      <c r="AT127" s="240" t="s">
        <v>161</v>
      </c>
      <c r="AU127" s="240" t="s">
        <v>87</v>
      </c>
      <c r="AY127" s="18" t="s">
        <v>158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85</v>
      </c>
      <c r="BK127" s="241">
        <f>ROUND(I127*H127,2)</f>
        <v>0</v>
      </c>
      <c r="BL127" s="18" t="s">
        <v>165</v>
      </c>
      <c r="BM127" s="240" t="s">
        <v>2383</v>
      </c>
    </row>
    <row r="128" s="2" customFormat="1">
      <c r="A128" s="39"/>
      <c r="B128" s="40"/>
      <c r="C128" s="41"/>
      <c r="D128" s="244" t="s">
        <v>173</v>
      </c>
      <c r="E128" s="41"/>
      <c r="F128" s="254" t="s">
        <v>2384</v>
      </c>
      <c r="G128" s="41"/>
      <c r="H128" s="41"/>
      <c r="I128" s="255"/>
      <c r="J128" s="41"/>
      <c r="K128" s="41"/>
      <c r="L128" s="45"/>
      <c r="M128" s="256"/>
      <c r="N128" s="25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173</v>
      </c>
      <c r="AU128" s="18" t="s">
        <v>87</v>
      </c>
    </row>
    <row r="129" s="12" customFormat="1" ht="22.8" customHeight="1">
      <c r="A129" s="12"/>
      <c r="B129" s="212"/>
      <c r="C129" s="213"/>
      <c r="D129" s="214" t="s">
        <v>76</v>
      </c>
      <c r="E129" s="226" t="s">
        <v>2385</v>
      </c>
      <c r="F129" s="226" t="s">
        <v>2386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P130</f>
        <v>0</v>
      </c>
      <c r="Q129" s="220"/>
      <c r="R129" s="221">
        <f>R130</f>
        <v>0</v>
      </c>
      <c r="S129" s="220"/>
      <c r="T129" s="22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188</v>
      </c>
      <c r="AT129" s="224" t="s">
        <v>76</v>
      </c>
      <c r="AU129" s="224" t="s">
        <v>85</v>
      </c>
      <c r="AY129" s="223" t="s">
        <v>158</v>
      </c>
      <c r="BK129" s="225">
        <f>BK130</f>
        <v>0</v>
      </c>
    </row>
    <row r="130" s="2" customFormat="1" ht="14.4" customHeight="1">
      <c r="A130" s="39"/>
      <c r="B130" s="40"/>
      <c r="C130" s="228" t="s">
        <v>159</v>
      </c>
      <c r="D130" s="228" t="s">
        <v>161</v>
      </c>
      <c r="E130" s="229" t="s">
        <v>2387</v>
      </c>
      <c r="F130" s="230" t="s">
        <v>2388</v>
      </c>
      <c r="G130" s="231" t="s">
        <v>2371</v>
      </c>
      <c r="H130" s="232">
        <v>1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42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165</v>
      </c>
      <c r="AT130" s="240" t="s">
        <v>161</v>
      </c>
      <c r="AU130" s="240" t="s">
        <v>87</v>
      </c>
      <c r="AY130" s="18" t="s">
        <v>158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85</v>
      </c>
      <c r="BK130" s="241">
        <f>ROUND(I130*H130,2)</f>
        <v>0</v>
      </c>
      <c r="BL130" s="18" t="s">
        <v>165</v>
      </c>
      <c r="BM130" s="240" t="s">
        <v>2389</v>
      </c>
    </row>
    <row r="131" s="12" customFormat="1" ht="22.8" customHeight="1">
      <c r="A131" s="12"/>
      <c r="B131" s="212"/>
      <c r="C131" s="213"/>
      <c r="D131" s="214" t="s">
        <v>76</v>
      </c>
      <c r="E131" s="226" t="s">
        <v>773</v>
      </c>
      <c r="F131" s="226" t="s">
        <v>774</v>
      </c>
      <c r="G131" s="213"/>
      <c r="H131" s="213"/>
      <c r="I131" s="216"/>
      <c r="J131" s="227">
        <f>BK131</f>
        <v>0</v>
      </c>
      <c r="K131" s="213"/>
      <c r="L131" s="218"/>
      <c r="M131" s="219"/>
      <c r="N131" s="220"/>
      <c r="O131" s="220"/>
      <c r="P131" s="221">
        <f>SUM(P132:P133)</f>
        <v>0</v>
      </c>
      <c r="Q131" s="220"/>
      <c r="R131" s="221">
        <f>SUM(R132:R133)</f>
        <v>0</v>
      </c>
      <c r="S131" s="220"/>
      <c r="T131" s="222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188</v>
      </c>
      <c r="AT131" s="224" t="s">
        <v>76</v>
      </c>
      <c r="AU131" s="224" t="s">
        <v>85</v>
      </c>
      <c r="AY131" s="223" t="s">
        <v>158</v>
      </c>
      <c r="BK131" s="225">
        <f>SUM(BK132:BK133)</f>
        <v>0</v>
      </c>
    </row>
    <row r="132" s="2" customFormat="1" ht="37.8" customHeight="1">
      <c r="A132" s="39"/>
      <c r="B132" s="40"/>
      <c r="C132" s="228" t="s">
        <v>165</v>
      </c>
      <c r="D132" s="228" t="s">
        <v>161</v>
      </c>
      <c r="E132" s="229" t="s">
        <v>2390</v>
      </c>
      <c r="F132" s="230" t="s">
        <v>2391</v>
      </c>
      <c r="G132" s="231" t="s">
        <v>2371</v>
      </c>
      <c r="H132" s="232">
        <v>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42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778</v>
      </c>
      <c r="AT132" s="240" t="s">
        <v>161</v>
      </c>
      <c r="AU132" s="240" t="s">
        <v>87</v>
      </c>
      <c r="AY132" s="18" t="s">
        <v>158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778</v>
      </c>
      <c r="BM132" s="240" t="s">
        <v>2392</v>
      </c>
    </row>
    <row r="133" s="2" customFormat="1" ht="24.15" customHeight="1">
      <c r="A133" s="39"/>
      <c r="B133" s="40"/>
      <c r="C133" s="228" t="s">
        <v>188</v>
      </c>
      <c r="D133" s="228" t="s">
        <v>161</v>
      </c>
      <c r="E133" s="229" t="s">
        <v>2393</v>
      </c>
      <c r="F133" s="230" t="s">
        <v>2394</v>
      </c>
      <c r="G133" s="231" t="s">
        <v>2371</v>
      </c>
      <c r="H133" s="232">
        <v>1</v>
      </c>
      <c r="I133" s="233"/>
      <c r="J133" s="234">
        <f>ROUND(I133*H133,2)</f>
        <v>0</v>
      </c>
      <c r="K133" s="235"/>
      <c r="L133" s="45"/>
      <c r="M133" s="302" t="s">
        <v>1</v>
      </c>
      <c r="N133" s="303" t="s">
        <v>42</v>
      </c>
      <c r="O133" s="304"/>
      <c r="P133" s="305">
        <f>O133*H133</f>
        <v>0</v>
      </c>
      <c r="Q133" s="305">
        <v>0</v>
      </c>
      <c r="R133" s="305">
        <f>Q133*H133</f>
        <v>0</v>
      </c>
      <c r="S133" s="305">
        <v>0</v>
      </c>
      <c r="T133" s="30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778</v>
      </c>
      <c r="AT133" s="240" t="s">
        <v>161</v>
      </c>
      <c r="AU133" s="240" t="s">
        <v>87</v>
      </c>
      <c r="AY133" s="18" t="s">
        <v>158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85</v>
      </c>
      <c r="BK133" s="241">
        <f>ROUND(I133*H133,2)</f>
        <v>0</v>
      </c>
      <c r="BL133" s="18" t="s">
        <v>778</v>
      </c>
      <c r="BM133" s="240" t="s">
        <v>2395</v>
      </c>
    </row>
    <row r="134" s="2" customFormat="1" ht="6.96" customHeight="1">
      <c r="A134" s="39"/>
      <c r="B134" s="67"/>
      <c r="C134" s="68"/>
      <c r="D134" s="68"/>
      <c r="E134" s="68"/>
      <c r="F134" s="68"/>
      <c r="G134" s="68"/>
      <c r="H134" s="68"/>
      <c r="I134" s="68"/>
      <c r="J134" s="68"/>
      <c r="K134" s="68"/>
      <c r="L134" s="45"/>
      <c r="M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</sheetData>
  <sheetProtection sheet="1" autoFilter="0" formatColumns="0" formatRows="0" objects="1" scenarios="1" spinCount="100000" saltValue="5626L4S3hg8ODSmi2U9/lbgjdM5s1Th5xNxF18tJZ0qEnHP6dP/N4aTKhFJcp0ybSWxxe1W7UvxaqpMEZMYx1g==" hashValue="KvsXr79dpg933+SugUwd3Ccpyd8G6p11khVxNahlJKqNLecspW99zYeXQUna7EFm9u1heOC0h9hDGy5mtAzo7Q==" algorithmName="SHA-512" password="CC35"/>
  <autoFilter ref="C120:K1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15</v>
      </c>
      <c r="L6" s="21"/>
    </row>
    <row r="7" s="1" customFormat="1" ht="16.5" customHeight="1">
      <c r="B7" s="21"/>
      <c r="E7" s="152" t="str">
        <f>'Rekapitulace stavby'!K6</f>
        <v>Hýskov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17</v>
      </c>
      <c r="E11" s="39"/>
      <c r="F11" s="142" t="s">
        <v>1</v>
      </c>
      <c r="G11" s="39"/>
      <c r="H11" s="39"/>
      <c r="I11" s="151" t="s">
        <v>18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19</v>
      </c>
      <c r="E12" s="39"/>
      <c r="F12" s="142" t="s">
        <v>20</v>
      </c>
      <c r="G12" s="39"/>
      <c r="H12" s="39"/>
      <c r="I12" s="151" t="s">
        <v>21</v>
      </c>
      <c r="J12" s="154" t="str">
        <f>'Rekapitulace stavby'!AN8</f>
        <v>4. 8. 2020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23</v>
      </c>
      <c r="E14" s="39"/>
      <c r="F14" s="39"/>
      <c r="G14" s="39"/>
      <c r="H14" s="39"/>
      <c r="I14" s="151" t="s">
        <v>24</v>
      </c>
      <c r="J14" s="142" t="s">
        <v>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28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24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24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35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ROUND((SUM(BE135:BE478)),  2)</f>
        <v>0</v>
      </c>
      <c r="G33" s="39"/>
      <c r="H33" s="39"/>
      <c r="I33" s="165">
        <v>0.20999999999999999</v>
      </c>
      <c r="J33" s="164">
        <f>ROUND(((SUM(BE135:BE478))*I33),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ROUND((SUM(BF135:BF478)),  2)</f>
        <v>0</v>
      </c>
      <c r="G34" s="39"/>
      <c r="H34" s="39"/>
      <c r="I34" s="165">
        <v>0.14999999999999999</v>
      </c>
      <c r="J34" s="164">
        <f>ROUND(((SUM(BF135:BF478))*I34),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ROUND((SUM(BG135:BG478)),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ROUND((SUM(BH135:BH478)),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ROUND((SUM(BI135:BI478)),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Hýskov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SO.01 - Oprava vnějšího pláště budovy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>Hýskov</v>
      </c>
      <c r="G89" s="41"/>
      <c r="H89" s="41"/>
      <c r="I89" s="33" t="s">
        <v>21</v>
      </c>
      <c r="J89" s="80" t="str">
        <f>IF(J12="","",J12)</f>
        <v>4. 8. 2020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23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31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120</v>
      </c>
      <c r="D94" s="186"/>
      <c r="E94" s="186"/>
      <c r="F94" s="186"/>
      <c r="G94" s="186"/>
      <c r="H94" s="186"/>
      <c r="I94" s="186"/>
      <c r="J94" s="187" t="s">
        <v>121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122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9"/>
      <c r="C97" s="190"/>
      <c r="D97" s="191" t="s">
        <v>124</v>
      </c>
      <c r="E97" s="192"/>
      <c r="F97" s="192"/>
      <c r="G97" s="192"/>
      <c r="H97" s="192"/>
      <c r="I97" s="192"/>
      <c r="J97" s="193">
        <f>J136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125</v>
      </c>
      <c r="E98" s="197"/>
      <c r="F98" s="197"/>
      <c r="G98" s="197"/>
      <c r="H98" s="197"/>
      <c r="I98" s="197"/>
      <c r="J98" s="198">
        <f>J137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126</v>
      </c>
      <c r="E99" s="197"/>
      <c r="F99" s="197"/>
      <c r="G99" s="197"/>
      <c r="H99" s="197"/>
      <c r="I99" s="197"/>
      <c r="J99" s="198">
        <f>J159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127</v>
      </c>
      <c r="E100" s="197"/>
      <c r="F100" s="197"/>
      <c r="G100" s="197"/>
      <c r="H100" s="197"/>
      <c r="I100" s="197"/>
      <c r="J100" s="198">
        <f>J225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128</v>
      </c>
      <c r="E101" s="197"/>
      <c r="F101" s="197"/>
      <c r="G101" s="197"/>
      <c r="H101" s="197"/>
      <c r="I101" s="197"/>
      <c r="J101" s="198">
        <f>J229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129</v>
      </c>
      <c r="E102" s="197"/>
      <c r="F102" s="197"/>
      <c r="G102" s="197"/>
      <c r="H102" s="197"/>
      <c r="I102" s="197"/>
      <c r="J102" s="198">
        <f>J280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130</v>
      </c>
      <c r="E103" s="197"/>
      <c r="F103" s="197"/>
      <c r="G103" s="197"/>
      <c r="H103" s="197"/>
      <c r="I103" s="197"/>
      <c r="J103" s="198">
        <f>J292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131</v>
      </c>
      <c r="E104" s="192"/>
      <c r="F104" s="192"/>
      <c r="G104" s="192"/>
      <c r="H104" s="192"/>
      <c r="I104" s="192"/>
      <c r="J104" s="193">
        <f>J294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132</v>
      </c>
      <c r="E105" s="197"/>
      <c r="F105" s="197"/>
      <c r="G105" s="197"/>
      <c r="H105" s="197"/>
      <c r="I105" s="197"/>
      <c r="J105" s="198">
        <f>J295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133</v>
      </c>
      <c r="E106" s="197"/>
      <c r="F106" s="197"/>
      <c r="G106" s="197"/>
      <c r="H106" s="197"/>
      <c r="I106" s="197"/>
      <c r="J106" s="198">
        <f>J297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134</v>
      </c>
      <c r="E107" s="197"/>
      <c r="F107" s="197"/>
      <c r="G107" s="197"/>
      <c r="H107" s="197"/>
      <c r="I107" s="197"/>
      <c r="J107" s="198">
        <f>J311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135</v>
      </c>
      <c r="E108" s="197"/>
      <c r="F108" s="197"/>
      <c r="G108" s="197"/>
      <c r="H108" s="197"/>
      <c r="I108" s="197"/>
      <c r="J108" s="198">
        <f>J314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136</v>
      </c>
      <c r="E109" s="197"/>
      <c r="F109" s="197"/>
      <c r="G109" s="197"/>
      <c r="H109" s="197"/>
      <c r="I109" s="197"/>
      <c r="J109" s="198">
        <f>J335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137</v>
      </c>
      <c r="E110" s="197"/>
      <c r="F110" s="197"/>
      <c r="G110" s="197"/>
      <c r="H110" s="197"/>
      <c r="I110" s="197"/>
      <c r="J110" s="198">
        <f>J413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138</v>
      </c>
      <c r="E111" s="197"/>
      <c r="F111" s="197"/>
      <c r="G111" s="197"/>
      <c r="H111" s="197"/>
      <c r="I111" s="197"/>
      <c r="J111" s="198">
        <f>J440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139</v>
      </c>
      <c r="E112" s="197"/>
      <c r="F112" s="197"/>
      <c r="G112" s="197"/>
      <c r="H112" s="197"/>
      <c r="I112" s="197"/>
      <c r="J112" s="198">
        <f>J459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9"/>
      <c r="C113" s="190"/>
      <c r="D113" s="191" t="s">
        <v>140</v>
      </c>
      <c r="E113" s="192"/>
      <c r="F113" s="192"/>
      <c r="G113" s="192"/>
      <c r="H113" s="192"/>
      <c r="I113" s="192"/>
      <c r="J113" s="193">
        <f>J463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89"/>
      <c r="C114" s="190"/>
      <c r="D114" s="191" t="s">
        <v>141</v>
      </c>
      <c r="E114" s="192"/>
      <c r="F114" s="192"/>
      <c r="G114" s="192"/>
      <c r="H114" s="192"/>
      <c r="I114" s="192"/>
      <c r="J114" s="193">
        <f>J476</f>
        <v>0</v>
      </c>
      <c r="K114" s="190"/>
      <c r="L114" s="19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95"/>
      <c r="C115" s="134"/>
      <c r="D115" s="196" t="s">
        <v>142</v>
      </c>
      <c r="E115" s="197"/>
      <c r="F115" s="197"/>
      <c r="G115" s="197"/>
      <c r="H115" s="197"/>
      <c r="I115" s="197"/>
      <c r="J115" s="198">
        <f>J477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143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15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84" t="str">
        <f>E7</f>
        <v>Hýskov ON - oprava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117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E9</f>
        <v>SO.01 - Oprava vnějšího pláště budovy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19</v>
      </c>
      <c r="D129" s="41"/>
      <c r="E129" s="41"/>
      <c r="F129" s="28" t="str">
        <f>F12</f>
        <v>Hýskov</v>
      </c>
      <c r="G129" s="41"/>
      <c r="H129" s="41"/>
      <c r="I129" s="33" t="s">
        <v>21</v>
      </c>
      <c r="J129" s="80" t="str">
        <f>IF(J12="","",J12)</f>
        <v>4. 8. 2020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23</v>
      </c>
      <c r="D131" s="41"/>
      <c r="E131" s="41"/>
      <c r="F131" s="28" t="str">
        <f>E15</f>
        <v>Správa železnic, státní organizace</v>
      </c>
      <c r="G131" s="41"/>
      <c r="H131" s="41"/>
      <c r="I131" s="33" t="s">
        <v>31</v>
      </c>
      <c r="J131" s="37" t="str">
        <f>E21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29</v>
      </c>
      <c r="D132" s="41"/>
      <c r="E132" s="41"/>
      <c r="F132" s="28" t="str">
        <f>IF(E18="","",E18)</f>
        <v>Vyplň údaj</v>
      </c>
      <c r="G132" s="41"/>
      <c r="H132" s="41"/>
      <c r="I132" s="33" t="s">
        <v>34</v>
      </c>
      <c r="J132" s="37" t="str">
        <f>E24</f>
        <v>L. Malý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144</v>
      </c>
      <c r="D134" s="203" t="s">
        <v>62</v>
      </c>
      <c r="E134" s="203" t="s">
        <v>58</v>
      </c>
      <c r="F134" s="203" t="s">
        <v>59</v>
      </c>
      <c r="G134" s="203" t="s">
        <v>145</v>
      </c>
      <c r="H134" s="203" t="s">
        <v>146</v>
      </c>
      <c r="I134" s="203" t="s">
        <v>147</v>
      </c>
      <c r="J134" s="204" t="s">
        <v>121</v>
      </c>
      <c r="K134" s="205" t="s">
        <v>148</v>
      </c>
      <c r="L134" s="206"/>
      <c r="M134" s="101" t="s">
        <v>1</v>
      </c>
      <c r="N134" s="102" t="s">
        <v>41</v>
      </c>
      <c r="O134" s="102" t="s">
        <v>149</v>
      </c>
      <c r="P134" s="102" t="s">
        <v>150</v>
      </c>
      <c r="Q134" s="102" t="s">
        <v>151</v>
      </c>
      <c r="R134" s="102" t="s">
        <v>152</v>
      </c>
      <c r="S134" s="102" t="s">
        <v>153</v>
      </c>
      <c r="T134" s="103" t="s">
        <v>154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155</v>
      </c>
      <c r="D135" s="41"/>
      <c r="E135" s="41"/>
      <c r="F135" s="41"/>
      <c r="G135" s="41"/>
      <c r="H135" s="41"/>
      <c r="I135" s="41"/>
      <c r="J135" s="207">
        <f>BK135</f>
        <v>0</v>
      </c>
      <c r="K135" s="41"/>
      <c r="L135" s="45"/>
      <c r="M135" s="104"/>
      <c r="N135" s="208"/>
      <c r="O135" s="105"/>
      <c r="P135" s="209">
        <f>P136+P294+P463+P476</f>
        <v>0</v>
      </c>
      <c r="Q135" s="105"/>
      <c r="R135" s="209">
        <f>R136+R294+R463+R476</f>
        <v>29.499967900000001</v>
      </c>
      <c r="S135" s="105"/>
      <c r="T135" s="210">
        <f>T136+T294+T463+T476</f>
        <v>30.734044999999998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76</v>
      </c>
      <c r="AU135" s="18" t="s">
        <v>123</v>
      </c>
      <c r="BK135" s="211">
        <f>BK136+BK294+BK463+BK476</f>
        <v>0</v>
      </c>
    </row>
    <row r="136" s="12" customFormat="1" ht="25.92" customHeight="1">
      <c r="A136" s="12"/>
      <c r="B136" s="212"/>
      <c r="C136" s="213"/>
      <c r="D136" s="214" t="s">
        <v>76</v>
      </c>
      <c r="E136" s="215" t="s">
        <v>156</v>
      </c>
      <c r="F136" s="215" t="s">
        <v>157</v>
      </c>
      <c r="G136" s="213"/>
      <c r="H136" s="213"/>
      <c r="I136" s="216"/>
      <c r="J136" s="217">
        <f>BK136</f>
        <v>0</v>
      </c>
      <c r="K136" s="213"/>
      <c r="L136" s="218"/>
      <c r="M136" s="219"/>
      <c r="N136" s="220"/>
      <c r="O136" s="220"/>
      <c r="P136" s="221">
        <f>P137+P159+P225+P229+P280+P292</f>
        <v>0</v>
      </c>
      <c r="Q136" s="220"/>
      <c r="R136" s="221">
        <f>R137+R159+R225+R229+R280+R292</f>
        <v>28.813792000000003</v>
      </c>
      <c r="S136" s="220"/>
      <c r="T136" s="222">
        <f>T137+T159+T225+T229+T280+T292</f>
        <v>30.490044999999999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85</v>
      </c>
      <c r="AT136" s="224" t="s">
        <v>76</v>
      </c>
      <c r="AU136" s="224" t="s">
        <v>77</v>
      </c>
      <c r="AY136" s="223" t="s">
        <v>158</v>
      </c>
      <c r="BK136" s="225">
        <f>BK137+BK159+BK225+BK229+BK280+BK292</f>
        <v>0</v>
      </c>
    </row>
    <row r="137" s="12" customFormat="1" ht="22.8" customHeight="1">
      <c r="A137" s="12"/>
      <c r="B137" s="212"/>
      <c r="C137" s="213"/>
      <c r="D137" s="214" t="s">
        <v>76</v>
      </c>
      <c r="E137" s="226" t="s">
        <v>159</v>
      </c>
      <c r="F137" s="226" t="s">
        <v>160</v>
      </c>
      <c r="G137" s="213"/>
      <c r="H137" s="213"/>
      <c r="I137" s="216"/>
      <c r="J137" s="227">
        <f>BK137</f>
        <v>0</v>
      </c>
      <c r="K137" s="213"/>
      <c r="L137" s="218"/>
      <c r="M137" s="219"/>
      <c r="N137" s="220"/>
      <c r="O137" s="220"/>
      <c r="P137" s="221">
        <f>SUM(P138:P158)</f>
        <v>0</v>
      </c>
      <c r="Q137" s="220"/>
      <c r="R137" s="221">
        <f>SUM(R138:R158)</f>
        <v>3.7479200000000001</v>
      </c>
      <c r="S137" s="220"/>
      <c r="T137" s="222">
        <f>SUM(T138:T158)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85</v>
      </c>
      <c r="AT137" s="224" t="s">
        <v>76</v>
      </c>
      <c r="AU137" s="224" t="s">
        <v>85</v>
      </c>
      <c r="AY137" s="223" t="s">
        <v>158</v>
      </c>
      <c r="BK137" s="225">
        <f>SUM(BK138:BK158)</f>
        <v>0</v>
      </c>
    </row>
    <row r="138" s="2" customFormat="1" ht="24.15" customHeight="1">
      <c r="A138" s="39"/>
      <c r="B138" s="40"/>
      <c r="C138" s="228" t="s">
        <v>85</v>
      </c>
      <c r="D138" s="228" t="s">
        <v>161</v>
      </c>
      <c r="E138" s="229" t="s">
        <v>162</v>
      </c>
      <c r="F138" s="230" t="s">
        <v>163</v>
      </c>
      <c r="G138" s="231" t="s">
        <v>164</v>
      </c>
      <c r="H138" s="232">
        <v>0.80000000000000004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42</v>
      </c>
      <c r="O138" s="92"/>
      <c r="P138" s="238">
        <f>O138*H138</f>
        <v>0</v>
      </c>
      <c r="Q138" s="238">
        <v>1.9085000000000001</v>
      </c>
      <c r="R138" s="238">
        <f>Q138*H138</f>
        <v>1.5268000000000002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165</v>
      </c>
      <c r="AT138" s="240" t="s">
        <v>161</v>
      </c>
      <c r="AU138" s="240" t="s">
        <v>87</v>
      </c>
      <c r="AY138" s="18" t="s">
        <v>158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85</v>
      </c>
      <c r="BK138" s="241">
        <f>ROUND(I138*H138,2)</f>
        <v>0</v>
      </c>
      <c r="BL138" s="18" t="s">
        <v>165</v>
      </c>
      <c r="BM138" s="240" t="s">
        <v>166</v>
      </c>
    </row>
    <row r="139" s="13" customFormat="1">
      <c r="A139" s="13"/>
      <c r="B139" s="242"/>
      <c r="C139" s="243"/>
      <c r="D139" s="244" t="s">
        <v>167</v>
      </c>
      <c r="E139" s="245" t="s">
        <v>1</v>
      </c>
      <c r="F139" s="246" t="s">
        <v>168</v>
      </c>
      <c r="G139" s="243"/>
      <c r="H139" s="247">
        <v>0.80000000000000004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167</v>
      </c>
      <c r="AU139" s="253" t="s">
        <v>87</v>
      </c>
      <c r="AV139" s="13" t="s">
        <v>87</v>
      </c>
      <c r="AW139" s="13" t="s">
        <v>33</v>
      </c>
      <c r="AX139" s="13" t="s">
        <v>85</v>
      </c>
      <c r="AY139" s="253" t="s">
        <v>158</v>
      </c>
    </row>
    <row r="140" s="2" customFormat="1" ht="49.05" customHeight="1">
      <c r="A140" s="39"/>
      <c r="B140" s="40"/>
      <c r="C140" s="228" t="s">
        <v>87</v>
      </c>
      <c r="D140" s="228" t="s">
        <v>161</v>
      </c>
      <c r="E140" s="229" t="s">
        <v>169</v>
      </c>
      <c r="F140" s="230" t="s">
        <v>170</v>
      </c>
      <c r="G140" s="231" t="s">
        <v>171</v>
      </c>
      <c r="H140" s="232">
        <v>9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42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165</v>
      </c>
      <c r="AT140" s="240" t="s">
        <v>161</v>
      </c>
      <c r="AU140" s="240" t="s">
        <v>87</v>
      </c>
      <c r="AY140" s="18" t="s">
        <v>158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85</v>
      </c>
      <c r="BK140" s="241">
        <f>ROUND(I140*H140,2)</f>
        <v>0</v>
      </c>
      <c r="BL140" s="18" t="s">
        <v>165</v>
      </c>
      <c r="BM140" s="240" t="s">
        <v>172</v>
      </c>
    </row>
    <row r="141" s="2" customFormat="1">
      <c r="A141" s="39"/>
      <c r="B141" s="40"/>
      <c r="C141" s="41"/>
      <c r="D141" s="244" t="s">
        <v>173</v>
      </c>
      <c r="E141" s="41"/>
      <c r="F141" s="254" t="s">
        <v>174</v>
      </c>
      <c r="G141" s="41"/>
      <c r="H141" s="41"/>
      <c r="I141" s="255"/>
      <c r="J141" s="41"/>
      <c r="K141" s="41"/>
      <c r="L141" s="45"/>
      <c r="M141" s="256"/>
      <c r="N141" s="25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173</v>
      </c>
      <c r="AU141" s="18" t="s">
        <v>87</v>
      </c>
    </row>
    <row r="142" s="14" customFormat="1">
      <c r="A142" s="14"/>
      <c r="B142" s="258"/>
      <c r="C142" s="259"/>
      <c r="D142" s="244" t="s">
        <v>167</v>
      </c>
      <c r="E142" s="260" t="s">
        <v>1</v>
      </c>
      <c r="F142" s="261" t="s">
        <v>175</v>
      </c>
      <c r="G142" s="259"/>
      <c r="H142" s="260" t="s">
        <v>1</v>
      </c>
      <c r="I142" s="262"/>
      <c r="J142" s="259"/>
      <c r="K142" s="259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167</v>
      </c>
      <c r="AU142" s="267" t="s">
        <v>87</v>
      </c>
      <c r="AV142" s="14" t="s">
        <v>85</v>
      </c>
      <c r="AW142" s="14" t="s">
        <v>33</v>
      </c>
      <c r="AX142" s="14" t="s">
        <v>77</v>
      </c>
      <c r="AY142" s="267" t="s">
        <v>158</v>
      </c>
    </row>
    <row r="143" s="13" customFormat="1">
      <c r="A143" s="13"/>
      <c r="B143" s="242"/>
      <c r="C143" s="243"/>
      <c r="D143" s="244" t="s">
        <v>167</v>
      </c>
      <c r="E143" s="245" t="s">
        <v>1</v>
      </c>
      <c r="F143" s="246" t="s">
        <v>85</v>
      </c>
      <c r="G143" s="243"/>
      <c r="H143" s="247">
        <v>1</v>
      </c>
      <c r="I143" s="248"/>
      <c r="J143" s="243"/>
      <c r="K143" s="243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167</v>
      </c>
      <c r="AU143" s="253" t="s">
        <v>87</v>
      </c>
      <c r="AV143" s="13" t="s">
        <v>87</v>
      </c>
      <c r="AW143" s="13" t="s">
        <v>33</v>
      </c>
      <c r="AX143" s="13" t="s">
        <v>77</v>
      </c>
      <c r="AY143" s="253" t="s">
        <v>158</v>
      </c>
    </row>
    <row r="144" s="14" customFormat="1">
      <c r="A144" s="14"/>
      <c r="B144" s="258"/>
      <c r="C144" s="259"/>
      <c r="D144" s="244" t="s">
        <v>167</v>
      </c>
      <c r="E144" s="260" t="s">
        <v>1</v>
      </c>
      <c r="F144" s="261" t="s">
        <v>176</v>
      </c>
      <c r="G144" s="259"/>
      <c r="H144" s="260" t="s">
        <v>1</v>
      </c>
      <c r="I144" s="262"/>
      <c r="J144" s="259"/>
      <c r="K144" s="259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167</v>
      </c>
      <c r="AU144" s="267" t="s">
        <v>87</v>
      </c>
      <c r="AV144" s="14" t="s">
        <v>85</v>
      </c>
      <c r="AW144" s="14" t="s">
        <v>33</v>
      </c>
      <c r="AX144" s="14" t="s">
        <v>77</v>
      </c>
      <c r="AY144" s="267" t="s">
        <v>158</v>
      </c>
    </row>
    <row r="145" s="13" customFormat="1">
      <c r="A145" s="13"/>
      <c r="B145" s="242"/>
      <c r="C145" s="243"/>
      <c r="D145" s="244" t="s">
        <v>167</v>
      </c>
      <c r="E145" s="245" t="s">
        <v>1</v>
      </c>
      <c r="F145" s="246" t="s">
        <v>177</v>
      </c>
      <c r="G145" s="243"/>
      <c r="H145" s="247">
        <v>6</v>
      </c>
      <c r="I145" s="248"/>
      <c r="J145" s="243"/>
      <c r="K145" s="243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167</v>
      </c>
      <c r="AU145" s="253" t="s">
        <v>87</v>
      </c>
      <c r="AV145" s="13" t="s">
        <v>87</v>
      </c>
      <c r="AW145" s="13" t="s">
        <v>33</v>
      </c>
      <c r="AX145" s="13" t="s">
        <v>77</v>
      </c>
      <c r="AY145" s="253" t="s">
        <v>158</v>
      </c>
    </row>
    <row r="146" s="14" customFormat="1">
      <c r="A146" s="14"/>
      <c r="B146" s="258"/>
      <c r="C146" s="259"/>
      <c r="D146" s="244" t="s">
        <v>167</v>
      </c>
      <c r="E146" s="260" t="s">
        <v>1</v>
      </c>
      <c r="F146" s="261" t="s">
        <v>178</v>
      </c>
      <c r="G146" s="259"/>
      <c r="H146" s="260" t="s">
        <v>1</v>
      </c>
      <c r="I146" s="262"/>
      <c r="J146" s="259"/>
      <c r="K146" s="259"/>
      <c r="L146" s="263"/>
      <c r="M146" s="264"/>
      <c r="N146" s="265"/>
      <c r="O146" s="265"/>
      <c r="P146" s="265"/>
      <c r="Q146" s="265"/>
      <c r="R146" s="265"/>
      <c r="S146" s="265"/>
      <c r="T146" s="26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7" t="s">
        <v>167</v>
      </c>
      <c r="AU146" s="267" t="s">
        <v>87</v>
      </c>
      <c r="AV146" s="14" t="s">
        <v>85</v>
      </c>
      <c r="AW146" s="14" t="s">
        <v>33</v>
      </c>
      <c r="AX146" s="14" t="s">
        <v>77</v>
      </c>
      <c r="AY146" s="267" t="s">
        <v>158</v>
      </c>
    </row>
    <row r="147" s="13" customFormat="1">
      <c r="A147" s="13"/>
      <c r="B147" s="242"/>
      <c r="C147" s="243"/>
      <c r="D147" s="244" t="s">
        <v>167</v>
      </c>
      <c r="E147" s="245" t="s">
        <v>1</v>
      </c>
      <c r="F147" s="246" t="s">
        <v>87</v>
      </c>
      <c r="G147" s="243"/>
      <c r="H147" s="247">
        <v>2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167</v>
      </c>
      <c r="AU147" s="253" t="s">
        <v>87</v>
      </c>
      <c r="AV147" s="13" t="s">
        <v>87</v>
      </c>
      <c r="AW147" s="13" t="s">
        <v>33</v>
      </c>
      <c r="AX147" s="13" t="s">
        <v>77</v>
      </c>
      <c r="AY147" s="253" t="s">
        <v>158</v>
      </c>
    </row>
    <row r="148" s="15" customFormat="1">
      <c r="A148" s="15"/>
      <c r="B148" s="268"/>
      <c r="C148" s="269"/>
      <c r="D148" s="244" t="s">
        <v>167</v>
      </c>
      <c r="E148" s="270" t="s">
        <v>1</v>
      </c>
      <c r="F148" s="271" t="s">
        <v>179</v>
      </c>
      <c r="G148" s="269"/>
      <c r="H148" s="272">
        <v>9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8" t="s">
        <v>167</v>
      </c>
      <c r="AU148" s="278" t="s">
        <v>87</v>
      </c>
      <c r="AV148" s="15" t="s">
        <v>165</v>
      </c>
      <c r="AW148" s="15" t="s">
        <v>33</v>
      </c>
      <c r="AX148" s="15" t="s">
        <v>85</v>
      </c>
      <c r="AY148" s="278" t="s">
        <v>158</v>
      </c>
    </row>
    <row r="149" s="2" customFormat="1" ht="37.8" customHeight="1">
      <c r="A149" s="39"/>
      <c r="B149" s="40"/>
      <c r="C149" s="228" t="s">
        <v>159</v>
      </c>
      <c r="D149" s="228" t="s">
        <v>161</v>
      </c>
      <c r="E149" s="229" t="s">
        <v>180</v>
      </c>
      <c r="F149" s="230" t="s">
        <v>181</v>
      </c>
      <c r="G149" s="231" t="s">
        <v>171</v>
      </c>
      <c r="H149" s="232">
        <v>15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42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165</v>
      </c>
      <c r="AT149" s="240" t="s">
        <v>161</v>
      </c>
      <c r="AU149" s="240" t="s">
        <v>87</v>
      </c>
      <c r="AY149" s="18" t="s">
        <v>158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85</v>
      </c>
      <c r="BK149" s="241">
        <f>ROUND(I149*H149,2)</f>
        <v>0</v>
      </c>
      <c r="BL149" s="18" t="s">
        <v>165</v>
      </c>
      <c r="BM149" s="240" t="s">
        <v>182</v>
      </c>
    </row>
    <row r="150" s="14" customFormat="1">
      <c r="A150" s="14"/>
      <c r="B150" s="258"/>
      <c r="C150" s="259"/>
      <c r="D150" s="244" t="s">
        <v>167</v>
      </c>
      <c r="E150" s="260" t="s">
        <v>1</v>
      </c>
      <c r="F150" s="261" t="s">
        <v>175</v>
      </c>
      <c r="G150" s="259"/>
      <c r="H150" s="260" t="s">
        <v>1</v>
      </c>
      <c r="I150" s="262"/>
      <c r="J150" s="259"/>
      <c r="K150" s="259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167</v>
      </c>
      <c r="AU150" s="267" t="s">
        <v>87</v>
      </c>
      <c r="AV150" s="14" t="s">
        <v>85</v>
      </c>
      <c r="AW150" s="14" t="s">
        <v>33</v>
      </c>
      <c r="AX150" s="14" t="s">
        <v>77</v>
      </c>
      <c r="AY150" s="267" t="s">
        <v>158</v>
      </c>
    </row>
    <row r="151" s="13" customFormat="1">
      <c r="A151" s="13"/>
      <c r="B151" s="242"/>
      <c r="C151" s="243"/>
      <c r="D151" s="244" t="s">
        <v>167</v>
      </c>
      <c r="E151" s="245" t="s">
        <v>1</v>
      </c>
      <c r="F151" s="246" t="s">
        <v>183</v>
      </c>
      <c r="G151" s="243"/>
      <c r="H151" s="247">
        <v>6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167</v>
      </c>
      <c r="AU151" s="253" t="s">
        <v>87</v>
      </c>
      <c r="AV151" s="13" t="s">
        <v>87</v>
      </c>
      <c r="AW151" s="13" t="s">
        <v>33</v>
      </c>
      <c r="AX151" s="13" t="s">
        <v>77</v>
      </c>
      <c r="AY151" s="253" t="s">
        <v>158</v>
      </c>
    </row>
    <row r="152" s="14" customFormat="1">
      <c r="A152" s="14"/>
      <c r="B152" s="258"/>
      <c r="C152" s="259"/>
      <c r="D152" s="244" t="s">
        <v>167</v>
      </c>
      <c r="E152" s="260" t="s">
        <v>1</v>
      </c>
      <c r="F152" s="261" t="s">
        <v>176</v>
      </c>
      <c r="G152" s="259"/>
      <c r="H152" s="260" t="s">
        <v>1</v>
      </c>
      <c r="I152" s="262"/>
      <c r="J152" s="259"/>
      <c r="K152" s="259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167</v>
      </c>
      <c r="AU152" s="267" t="s">
        <v>87</v>
      </c>
      <c r="AV152" s="14" t="s">
        <v>85</v>
      </c>
      <c r="AW152" s="14" t="s">
        <v>33</v>
      </c>
      <c r="AX152" s="14" t="s">
        <v>77</v>
      </c>
      <c r="AY152" s="267" t="s">
        <v>158</v>
      </c>
    </row>
    <row r="153" s="13" customFormat="1">
      <c r="A153" s="13"/>
      <c r="B153" s="242"/>
      <c r="C153" s="243"/>
      <c r="D153" s="244" t="s">
        <v>167</v>
      </c>
      <c r="E153" s="245" t="s">
        <v>1</v>
      </c>
      <c r="F153" s="246" t="s">
        <v>184</v>
      </c>
      <c r="G153" s="243"/>
      <c r="H153" s="247">
        <v>9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167</v>
      </c>
      <c r="AU153" s="253" t="s">
        <v>87</v>
      </c>
      <c r="AV153" s="13" t="s">
        <v>87</v>
      </c>
      <c r="AW153" s="13" t="s">
        <v>33</v>
      </c>
      <c r="AX153" s="13" t="s">
        <v>77</v>
      </c>
      <c r="AY153" s="253" t="s">
        <v>158</v>
      </c>
    </row>
    <row r="154" s="15" customFormat="1">
      <c r="A154" s="15"/>
      <c r="B154" s="268"/>
      <c r="C154" s="269"/>
      <c r="D154" s="244" t="s">
        <v>167</v>
      </c>
      <c r="E154" s="270" t="s">
        <v>1</v>
      </c>
      <c r="F154" s="271" t="s">
        <v>179</v>
      </c>
      <c r="G154" s="269"/>
      <c r="H154" s="272">
        <v>15</v>
      </c>
      <c r="I154" s="273"/>
      <c r="J154" s="269"/>
      <c r="K154" s="269"/>
      <c r="L154" s="274"/>
      <c r="M154" s="275"/>
      <c r="N154" s="276"/>
      <c r="O154" s="276"/>
      <c r="P154" s="276"/>
      <c r="Q154" s="276"/>
      <c r="R154" s="276"/>
      <c r="S154" s="276"/>
      <c r="T154" s="27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8" t="s">
        <v>167</v>
      </c>
      <c r="AU154" s="278" t="s">
        <v>87</v>
      </c>
      <c r="AV154" s="15" t="s">
        <v>165</v>
      </c>
      <c r="AW154" s="15" t="s">
        <v>33</v>
      </c>
      <c r="AX154" s="15" t="s">
        <v>85</v>
      </c>
      <c r="AY154" s="278" t="s">
        <v>158</v>
      </c>
    </row>
    <row r="155" s="2" customFormat="1" ht="49.05" customHeight="1">
      <c r="A155" s="39"/>
      <c r="B155" s="40"/>
      <c r="C155" s="228" t="s">
        <v>165</v>
      </c>
      <c r="D155" s="228" t="s">
        <v>161</v>
      </c>
      <c r="E155" s="229" t="s">
        <v>185</v>
      </c>
      <c r="F155" s="230" t="s">
        <v>186</v>
      </c>
      <c r="G155" s="231" t="s">
        <v>171</v>
      </c>
      <c r="H155" s="232">
        <v>1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42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165</v>
      </c>
      <c r="AT155" s="240" t="s">
        <v>161</v>
      </c>
      <c r="AU155" s="240" t="s">
        <v>87</v>
      </c>
      <c r="AY155" s="18" t="s">
        <v>158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85</v>
      </c>
      <c r="BK155" s="241">
        <f>ROUND(I155*H155,2)</f>
        <v>0</v>
      </c>
      <c r="BL155" s="18" t="s">
        <v>165</v>
      </c>
      <c r="BM155" s="240" t="s">
        <v>187</v>
      </c>
    </row>
    <row r="156" s="2" customFormat="1" ht="24.15" customHeight="1">
      <c r="A156" s="39"/>
      <c r="B156" s="40"/>
      <c r="C156" s="228" t="s">
        <v>188</v>
      </c>
      <c r="D156" s="228" t="s">
        <v>161</v>
      </c>
      <c r="E156" s="229" t="s">
        <v>189</v>
      </c>
      <c r="F156" s="230" t="s">
        <v>190</v>
      </c>
      <c r="G156" s="231" t="s">
        <v>191</v>
      </c>
      <c r="H156" s="232">
        <v>1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42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165</v>
      </c>
      <c r="AT156" s="240" t="s">
        <v>161</v>
      </c>
      <c r="AU156" s="240" t="s">
        <v>87</v>
      </c>
      <c r="AY156" s="18" t="s">
        <v>158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85</v>
      </c>
      <c r="BK156" s="241">
        <f>ROUND(I156*H156,2)</f>
        <v>0</v>
      </c>
      <c r="BL156" s="18" t="s">
        <v>165</v>
      </c>
      <c r="BM156" s="240" t="s">
        <v>192</v>
      </c>
    </row>
    <row r="157" s="2" customFormat="1" ht="24.15" customHeight="1">
      <c r="A157" s="39"/>
      <c r="B157" s="40"/>
      <c r="C157" s="228" t="s">
        <v>183</v>
      </c>
      <c r="D157" s="228" t="s">
        <v>161</v>
      </c>
      <c r="E157" s="229" t="s">
        <v>193</v>
      </c>
      <c r="F157" s="230" t="s">
        <v>194</v>
      </c>
      <c r="G157" s="231" t="s">
        <v>195</v>
      </c>
      <c r="H157" s="232">
        <v>16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42</v>
      </c>
      <c r="O157" s="92"/>
      <c r="P157" s="238">
        <f>O157*H157</f>
        <v>0</v>
      </c>
      <c r="Q157" s="238">
        <v>0.13882</v>
      </c>
      <c r="R157" s="238">
        <f>Q157*H157</f>
        <v>2.22112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165</v>
      </c>
      <c r="AT157" s="240" t="s">
        <v>161</v>
      </c>
      <c r="AU157" s="240" t="s">
        <v>87</v>
      </c>
      <c r="AY157" s="18" t="s">
        <v>158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85</v>
      </c>
      <c r="BK157" s="241">
        <f>ROUND(I157*H157,2)</f>
        <v>0</v>
      </c>
      <c r="BL157" s="18" t="s">
        <v>165</v>
      </c>
      <c r="BM157" s="240" t="s">
        <v>196</v>
      </c>
    </row>
    <row r="158" s="13" customFormat="1">
      <c r="A158" s="13"/>
      <c r="B158" s="242"/>
      <c r="C158" s="243"/>
      <c r="D158" s="244" t="s">
        <v>167</v>
      </c>
      <c r="E158" s="245" t="s">
        <v>1</v>
      </c>
      <c r="F158" s="246" t="s">
        <v>197</v>
      </c>
      <c r="G158" s="243"/>
      <c r="H158" s="247">
        <v>16</v>
      </c>
      <c r="I158" s="248"/>
      <c r="J158" s="243"/>
      <c r="K158" s="243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167</v>
      </c>
      <c r="AU158" s="253" t="s">
        <v>87</v>
      </c>
      <c r="AV158" s="13" t="s">
        <v>87</v>
      </c>
      <c r="AW158" s="13" t="s">
        <v>33</v>
      </c>
      <c r="AX158" s="13" t="s">
        <v>85</v>
      </c>
      <c r="AY158" s="253" t="s">
        <v>158</v>
      </c>
    </row>
    <row r="159" s="12" customFormat="1" ht="22.8" customHeight="1">
      <c r="A159" s="12"/>
      <c r="B159" s="212"/>
      <c r="C159" s="213"/>
      <c r="D159" s="214" t="s">
        <v>76</v>
      </c>
      <c r="E159" s="226" t="s">
        <v>183</v>
      </c>
      <c r="F159" s="226" t="s">
        <v>198</v>
      </c>
      <c r="G159" s="213"/>
      <c r="H159" s="213"/>
      <c r="I159" s="216"/>
      <c r="J159" s="227">
        <f>BK159</f>
        <v>0</v>
      </c>
      <c r="K159" s="213"/>
      <c r="L159" s="218"/>
      <c r="M159" s="219"/>
      <c r="N159" s="220"/>
      <c r="O159" s="220"/>
      <c r="P159" s="221">
        <f>SUM(P160:P224)</f>
        <v>0</v>
      </c>
      <c r="Q159" s="220"/>
      <c r="R159" s="221">
        <f>SUM(R160:R224)</f>
        <v>21.973361000000001</v>
      </c>
      <c r="S159" s="220"/>
      <c r="T159" s="222">
        <f>SUM(T160:T224)</f>
        <v>3.3012000000000001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3" t="s">
        <v>85</v>
      </c>
      <c r="AT159" s="224" t="s">
        <v>76</v>
      </c>
      <c r="AU159" s="224" t="s">
        <v>85</v>
      </c>
      <c r="AY159" s="223" t="s">
        <v>158</v>
      </c>
      <c r="BK159" s="225">
        <f>SUM(BK160:BK224)</f>
        <v>0</v>
      </c>
    </row>
    <row r="160" s="2" customFormat="1" ht="14.4" customHeight="1">
      <c r="A160" s="39"/>
      <c r="B160" s="40"/>
      <c r="C160" s="228" t="s">
        <v>199</v>
      </c>
      <c r="D160" s="228" t="s">
        <v>161</v>
      </c>
      <c r="E160" s="229" t="s">
        <v>200</v>
      </c>
      <c r="F160" s="230" t="s">
        <v>201</v>
      </c>
      <c r="G160" s="231" t="s">
        <v>195</v>
      </c>
      <c r="H160" s="232">
        <v>387.39999999999998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42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165</v>
      </c>
      <c r="AT160" s="240" t="s">
        <v>161</v>
      </c>
      <c r="AU160" s="240" t="s">
        <v>87</v>
      </c>
      <c r="AY160" s="18" t="s">
        <v>158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85</v>
      </c>
      <c r="BK160" s="241">
        <f>ROUND(I160*H160,2)</f>
        <v>0</v>
      </c>
      <c r="BL160" s="18" t="s">
        <v>165</v>
      </c>
      <c r="BM160" s="240" t="s">
        <v>202</v>
      </c>
    </row>
    <row r="161" s="2" customFormat="1" ht="24.15" customHeight="1">
      <c r="A161" s="39"/>
      <c r="B161" s="40"/>
      <c r="C161" s="228" t="s">
        <v>203</v>
      </c>
      <c r="D161" s="228" t="s">
        <v>161</v>
      </c>
      <c r="E161" s="229" t="s">
        <v>204</v>
      </c>
      <c r="F161" s="230" t="s">
        <v>205</v>
      </c>
      <c r="G161" s="231" t="s">
        <v>195</v>
      </c>
      <c r="H161" s="232">
        <v>387.39999999999998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42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165</v>
      </c>
      <c r="AT161" s="240" t="s">
        <v>161</v>
      </c>
      <c r="AU161" s="240" t="s">
        <v>87</v>
      </c>
      <c r="AY161" s="18" t="s">
        <v>158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85</v>
      </c>
      <c r="BK161" s="241">
        <f>ROUND(I161*H161,2)</f>
        <v>0</v>
      </c>
      <c r="BL161" s="18" t="s">
        <v>165</v>
      </c>
      <c r="BM161" s="240" t="s">
        <v>206</v>
      </c>
    </row>
    <row r="162" s="2" customFormat="1" ht="24.15" customHeight="1">
      <c r="A162" s="39"/>
      <c r="B162" s="40"/>
      <c r="C162" s="228" t="s">
        <v>184</v>
      </c>
      <c r="D162" s="228" t="s">
        <v>161</v>
      </c>
      <c r="E162" s="229" t="s">
        <v>207</v>
      </c>
      <c r="F162" s="230" t="s">
        <v>208</v>
      </c>
      <c r="G162" s="231" t="s">
        <v>195</v>
      </c>
      <c r="H162" s="232">
        <v>387.39999999999998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42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165</v>
      </c>
      <c r="AT162" s="240" t="s">
        <v>161</v>
      </c>
      <c r="AU162" s="240" t="s">
        <v>87</v>
      </c>
      <c r="AY162" s="18" t="s">
        <v>158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85</v>
      </c>
      <c r="BK162" s="241">
        <f>ROUND(I162*H162,2)</f>
        <v>0</v>
      </c>
      <c r="BL162" s="18" t="s">
        <v>165</v>
      </c>
      <c r="BM162" s="240" t="s">
        <v>209</v>
      </c>
    </row>
    <row r="163" s="2" customFormat="1" ht="24.15" customHeight="1">
      <c r="A163" s="39"/>
      <c r="B163" s="40"/>
      <c r="C163" s="228" t="s">
        <v>210</v>
      </c>
      <c r="D163" s="228" t="s">
        <v>161</v>
      </c>
      <c r="E163" s="229" t="s">
        <v>211</v>
      </c>
      <c r="F163" s="230" t="s">
        <v>212</v>
      </c>
      <c r="G163" s="231" t="s">
        <v>195</v>
      </c>
      <c r="H163" s="232">
        <v>387.39999999999998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42</v>
      </c>
      <c r="O163" s="92"/>
      <c r="P163" s="238">
        <f>O163*H163</f>
        <v>0</v>
      </c>
      <c r="Q163" s="238">
        <v>0.047239999999999997</v>
      </c>
      <c r="R163" s="238">
        <f>Q163*H163</f>
        <v>18.300775999999999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165</v>
      </c>
      <c r="AT163" s="240" t="s">
        <v>161</v>
      </c>
      <c r="AU163" s="240" t="s">
        <v>87</v>
      </c>
      <c r="AY163" s="18" t="s">
        <v>158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85</v>
      </c>
      <c r="BK163" s="241">
        <f>ROUND(I163*H163,2)</f>
        <v>0</v>
      </c>
      <c r="BL163" s="18" t="s">
        <v>165</v>
      </c>
      <c r="BM163" s="240" t="s">
        <v>213</v>
      </c>
    </row>
    <row r="164" s="13" customFormat="1">
      <c r="A164" s="13"/>
      <c r="B164" s="242"/>
      <c r="C164" s="243"/>
      <c r="D164" s="244" t="s">
        <v>167</v>
      </c>
      <c r="E164" s="245" t="s">
        <v>1</v>
      </c>
      <c r="F164" s="246" t="s">
        <v>214</v>
      </c>
      <c r="G164" s="243"/>
      <c r="H164" s="247">
        <v>524.95000000000005</v>
      </c>
      <c r="I164" s="248"/>
      <c r="J164" s="243"/>
      <c r="K164" s="243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167</v>
      </c>
      <c r="AU164" s="253" t="s">
        <v>87</v>
      </c>
      <c r="AV164" s="13" t="s">
        <v>87</v>
      </c>
      <c r="AW164" s="13" t="s">
        <v>33</v>
      </c>
      <c r="AX164" s="13" t="s">
        <v>77</v>
      </c>
      <c r="AY164" s="253" t="s">
        <v>158</v>
      </c>
    </row>
    <row r="165" s="13" customFormat="1">
      <c r="A165" s="13"/>
      <c r="B165" s="242"/>
      <c r="C165" s="243"/>
      <c r="D165" s="244" t="s">
        <v>167</v>
      </c>
      <c r="E165" s="245" t="s">
        <v>1</v>
      </c>
      <c r="F165" s="246" t="s">
        <v>215</v>
      </c>
      <c r="G165" s="243"/>
      <c r="H165" s="247">
        <v>-137.55000000000001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167</v>
      </c>
      <c r="AU165" s="253" t="s">
        <v>87</v>
      </c>
      <c r="AV165" s="13" t="s">
        <v>87</v>
      </c>
      <c r="AW165" s="13" t="s">
        <v>33</v>
      </c>
      <c r="AX165" s="13" t="s">
        <v>77</v>
      </c>
      <c r="AY165" s="253" t="s">
        <v>158</v>
      </c>
    </row>
    <row r="166" s="15" customFormat="1">
      <c r="A166" s="15"/>
      <c r="B166" s="268"/>
      <c r="C166" s="269"/>
      <c r="D166" s="244" t="s">
        <v>167</v>
      </c>
      <c r="E166" s="270" t="s">
        <v>1</v>
      </c>
      <c r="F166" s="271" t="s">
        <v>179</v>
      </c>
      <c r="G166" s="269"/>
      <c r="H166" s="272">
        <v>387.40000000000003</v>
      </c>
      <c r="I166" s="273"/>
      <c r="J166" s="269"/>
      <c r="K166" s="269"/>
      <c r="L166" s="274"/>
      <c r="M166" s="275"/>
      <c r="N166" s="276"/>
      <c r="O166" s="276"/>
      <c r="P166" s="276"/>
      <c r="Q166" s="276"/>
      <c r="R166" s="276"/>
      <c r="S166" s="276"/>
      <c r="T166" s="27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8" t="s">
        <v>167</v>
      </c>
      <c r="AU166" s="278" t="s">
        <v>87</v>
      </c>
      <c r="AV166" s="15" t="s">
        <v>165</v>
      </c>
      <c r="AW166" s="15" t="s">
        <v>33</v>
      </c>
      <c r="AX166" s="15" t="s">
        <v>85</v>
      </c>
      <c r="AY166" s="278" t="s">
        <v>158</v>
      </c>
    </row>
    <row r="167" s="2" customFormat="1" ht="24.15" customHeight="1">
      <c r="A167" s="39"/>
      <c r="B167" s="40"/>
      <c r="C167" s="228" t="s">
        <v>216</v>
      </c>
      <c r="D167" s="228" t="s">
        <v>161</v>
      </c>
      <c r="E167" s="229" t="s">
        <v>217</v>
      </c>
      <c r="F167" s="230" t="s">
        <v>218</v>
      </c>
      <c r="G167" s="231" t="s">
        <v>195</v>
      </c>
      <c r="H167" s="232">
        <v>137.55000000000001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42</v>
      </c>
      <c r="O167" s="92"/>
      <c r="P167" s="238">
        <f>O167*H167</f>
        <v>0</v>
      </c>
      <c r="Q167" s="238">
        <v>0.0027000000000000001</v>
      </c>
      <c r="R167" s="238">
        <f>Q167*H167</f>
        <v>0.37138500000000008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165</v>
      </c>
      <c r="AT167" s="240" t="s">
        <v>161</v>
      </c>
      <c r="AU167" s="240" t="s">
        <v>87</v>
      </c>
      <c r="AY167" s="18" t="s">
        <v>158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85</v>
      </c>
      <c r="BK167" s="241">
        <f>ROUND(I167*H167,2)</f>
        <v>0</v>
      </c>
      <c r="BL167" s="18" t="s">
        <v>165</v>
      </c>
      <c r="BM167" s="240" t="s">
        <v>219</v>
      </c>
    </row>
    <row r="168" s="2" customFormat="1" ht="24.15" customHeight="1">
      <c r="A168" s="39"/>
      <c r="B168" s="40"/>
      <c r="C168" s="228" t="s">
        <v>220</v>
      </c>
      <c r="D168" s="228" t="s">
        <v>161</v>
      </c>
      <c r="E168" s="229" t="s">
        <v>221</v>
      </c>
      <c r="F168" s="230" t="s">
        <v>222</v>
      </c>
      <c r="G168" s="231" t="s">
        <v>223</v>
      </c>
      <c r="H168" s="232">
        <v>8.5999999999999996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42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165</v>
      </c>
      <c r="AT168" s="240" t="s">
        <v>161</v>
      </c>
      <c r="AU168" s="240" t="s">
        <v>87</v>
      </c>
      <c r="AY168" s="18" t="s">
        <v>158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85</v>
      </c>
      <c r="BK168" s="241">
        <f>ROUND(I168*H168,2)</f>
        <v>0</v>
      </c>
      <c r="BL168" s="18" t="s">
        <v>165</v>
      </c>
      <c r="BM168" s="240" t="s">
        <v>224</v>
      </c>
    </row>
    <row r="169" s="13" customFormat="1">
      <c r="A169" s="13"/>
      <c r="B169" s="242"/>
      <c r="C169" s="243"/>
      <c r="D169" s="244" t="s">
        <v>167</v>
      </c>
      <c r="E169" s="245" t="s">
        <v>1</v>
      </c>
      <c r="F169" s="246" t="s">
        <v>225</v>
      </c>
      <c r="G169" s="243"/>
      <c r="H169" s="247">
        <v>8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167</v>
      </c>
      <c r="AU169" s="253" t="s">
        <v>87</v>
      </c>
      <c r="AV169" s="13" t="s">
        <v>87</v>
      </c>
      <c r="AW169" s="13" t="s">
        <v>33</v>
      </c>
      <c r="AX169" s="13" t="s">
        <v>77</v>
      </c>
      <c r="AY169" s="253" t="s">
        <v>158</v>
      </c>
    </row>
    <row r="170" s="13" customFormat="1">
      <c r="A170" s="13"/>
      <c r="B170" s="242"/>
      <c r="C170" s="243"/>
      <c r="D170" s="244" t="s">
        <v>167</v>
      </c>
      <c r="E170" s="245" t="s">
        <v>1</v>
      </c>
      <c r="F170" s="246" t="s">
        <v>226</v>
      </c>
      <c r="G170" s="243"/>
      <c r="H170" s="247">
        <v>0.59999999999999998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167</v>
      </c>
      <c r="AU170" s="253" t="s">
        <v>87</v>
      </c>
      <c r="AV170" s="13" t="s">
        <v>87</v>
      </c>
      <c r="AW170" s="13" t="s">
        <v>33</v>
      </c>
      <c r="AX170" s="13" t="s">
        <v>77</v>
      </c>
      <c r="AY170" s="253" t="s">
        <v>158</v>
      </c>
    </row>
    <row r="171" s="15" customFormat="1">
      <c r="A171" s="15"/>
      <c r="B171" s="268"/>
      <c r="C171" s="269"/>
      <c r="D171" s="244" t="s">
        <v>167</v>
      </c>
      <c r="E171" s="270" t="s">
        <v>1</v>
      </c>
      <c r="F171" s="271" t="s">
        <v>179</v>
      </c>
      <c r="G171" s="269"/>
      <c r="H171" s="272">
        <v>8.5999999999999996</v>
      </c>
      <c r="I171" s="273"/>
      <c r="J171" s="269"/>
      <c r="K171" s="269"/>
      <c r="L171" s="274"/>
      <c r="M171" s="275"/>
      <c r="N171" s="276"/>
      <c r="O171" s="276"/>
      <c r="P171" s="276"/>
      <c r="Q171" s="276"/>
      <c r="R171" s="276"/>
      <c r="S171" s="276"/>
      <c r="T171" s="27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8" t="s">
        <v>167</v>
      </c>
      <c r="AU171" s="278" t="s">
        <v>87</v>
      </c>
      <c r="AV171" s="15" t="s">
        <v>165</v>
      </c>
      <c r="AW171" s="15" t="s">
        <v>33</v>
      </c>
      <c r="AX171" s="15" t="s">
        <v>85</v>
      </c>
      <c r="AY171" s="278" t="s">
        <v>158</v>
      </c>
    </row>
    <row r="172" s="2" customFormat="1" ht="24.15" customHeight="1">
      <c r="A172" s="39"/>
      <c r="B172" s="40"/>
      <c r="C172" s="228" t="s">
        <v>227</v>
      </c>
      <c r="D172" s="228" t="s">
        <v>161</v>
      </c>
      <c r="E172" s="229" t="s">
        <v>228</v>
      </c>
      <c r="F172" s="230" t="s">
        <v>229</v>
      </c>
      <c r="G172" s="231" t="s">
        <v>223</v>
      </c>
      <c r="H172" s="232">
        <v>16.800000000000001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42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165</v>
      </c>
      <c r="AT172" s="240" t="s">
        <v>161</v>
      </c>
      <c r="AU172" s="240" t="s">
        <v>87</v>
      </c>
      <c r="AY172" s="18" t="s">
        <v>158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85</v>
      </c>
      <c r="BK172" s="241">
        <f>ROUND(I172*H172,2)</f>
        <v>0</v>
      </c>
      <c r="BL172" s="18" t="s">
        <v>165</v>
      </c>
      <c r="BM172" s="240" t="s">
        <v>230</v>
      </c>
    </row>
    <row r="173" s="14" customFormat="1">
      <c r="A173" s="14"/>
      <c r="B173" s="258"/>
      <c r="C173" s="259"/>
      <c r="D173" s="244" t="s">
        <v>167</v>
      </c>
      <c r="E173" s="260" t="s">
        <v>1</v>
      </c>
      <c r="F173" s="261" t="s">
        <v>231</v>
      </c>
      <c r="G173" s="259"/>
      <c r="H173" s="260" t="s">
        <v>1</v>
      </c>
      <c r="I173" s="262"/>
      <c r="J173" s="259"/>
      <c r="K173" s="259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167</v>
      </c>
      <c r="AU173" s="267" t="s">
        <v>87</v>
      </c>
      <c r="AV173" s="14" t="s">
        <v>85</v>
      </c>
      <c r="AW173" s="14" t="s">
        <v>33</v>
      </c>
      <c r="AX173" s="14" t="s">
        <v>77</v>
      </c>
      <c r="AY173" s="267" t="s">
        <v>158</v>
      </c>
    </row>
    <row r="174" s="13" customFormat="1">
      <c r="A174" s="13"/>
      <c r="B174" s="242"/>
      <c r="C174" s="243"/>
      <c r="D174" s="244" t="s">
        <v>167</v>
      </c>
      <c r="E174" s="245" t="s">
        <v>1</v>
      </c>
      <c r="F174" s="246" t="s">
        <v>232</v>
      </c>
      <c r="G174" s="243"/>
      <c r="H174" s="247">
        <v>3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167</v>
      </c>
      <c r="AU174" s="253" t="s">
        <v>87</v>
      </c>
      <c r="AV174" s="13" t="s">
        <v>87</v>
      </c>
      <c r="AW174" s="13" t="s">
        <v>33</v>
      </c>
      <c r="AX174" s="13" t="s">
        <v>77</v>
      </c>
      <c r="AY174" s="253" t="s">
        <v>158</v>
      </c>
    </row>
    <row r="175" s="13" customFormat="1">
      <c r="A175" s="13"/>
      <c r="B175" s="242"/>
      <c r="C175" s="243"/>
      <c r="D175" s="244" t="s">
        <v>167</v>
      </c>
      <c r="E175" s="245" t="s">
        <v>1</v>
      </c>
      <c r="F175" s="246" t="s">
        <v>233</v>
      </c>
      <c r="G175" s="243"/>
      <c r="H175" s="247">
        <v>4.2000000000000002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167</v>
      </c>
      <c r="AU175" s="253" t="s">
        <v>87</v>
      </c>
      <c r="AV175" s="13" t="s">
        <v>87</v>
      </c>
      <c r="AW175" s="13" t="s">
        <v>33</v>
      </c>
      <c r="AX175" s="13" t="s">
        <v>77</v>
      </c>
      <c r="AY175" s="253" t="s">
        <v>158</v>
      </c>
    </row>
    <row r="176" s="14" customFormat="1">
      <c r="A176" s="14"/>
      <c r="B176" s="258"/>
      <c r="C176" s="259"/>
      <c r="D176" s="244" t="s">
        <v>167</v>
      </c>
      <c r="E176" s="260" t="s">
        <v>1</v>
      </c>
      <c r="F176" s="261" t="s">
        <v>234</v>
      </c>
      <c r="G176" s="259"/>
      <c r="H176" s="260" t="s">
        <v>1</v>
      </c>
      <c r="I176" s="262"/>
      <c r="J176" s="259"/>
      <c r="K176" s="259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167</v>
      </c>
      <c r="AU176" s="267" t="s">
        <v>87</v>
      </c>
      <c r="AV176" s="14" t="s">
        <v>85</v>
      </c>
      <c r="AW176" s="14" t="s">
        <v>33</v>
      </c>
      <c r="AX176" s="14" t="s">
        <v>77</v>
      </c>
      <c r="AY176" s="267" t="s">
        <v>158</v>
      </c>
    </row>
    <row r="177" s="13" customFormat="1">
      <c r="A177" s="13"/>
      <c r="B177" s="242"/>
      <c r="C177" s="243"/>
      <c r="D177" s="244" t="s">
        <v>167</v>
      </c>
      <c r="E177" s="245" t="s">
        <v>1</v>
      </c>
      <c r="F177" s="246" t="s">
        <v>233</v>
      </c>
      <c r="G177" s="243"/>
      <c r="H177" s="247">
        <v>4.2000000000000002</v>
      </c>
      <c r="I177" s="248"/>
      <c r="J177" s="243"/>
      <c r="K177" s="243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167</v>
      </c>
      <c r="AU177" s="253" t="s">
        <v>87</v>
      </c>
      <c r="AV177" s="13" t="s">
        <v>87</v>
      </c>
      <c r="AW177" s="13" t="s">
        <v>33</v>
      </c>
      <c r="AX177" s="13" t="s">
        <v>77</v>
      </c>
      <c r="AY177" s="253" t="s">
        <v>158</v>
      </c>
    </row>
    <row r="178" s="13" customFormat="1">
      <c r="A178" s="13"/>
      <c r="B178" s="242"/>
      <c r="C178" s="243"/>
      <c r="D178" s="244" t="s">
        <v>167</v>
      </c>
      <c r="E178" s="245" t="s">
        <v>1</v>
      </c>
      <c r="F178" s="246" t="s">
        <v>235</v>
      </c>
      <c r="G178" s="243"/>
      <c r="H178" s="247">
        <v>2.3999999999999999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167</v>
      </c>
      <c r="AU178" s="253" t="s">
        <v>87</v>
      </c>
      <c r="AV178" s="13" t="s">
        <v>87</v>
      </c>
      <c r="AW178" s="13" t="s">
        <v>33</v>
      </c>
      <c r="AX178" s="13" t="s">
        <v>77</v>
      </c>
      <c r="AY178" s="253" t="s">
        <v>158</v>
      </c>
    </row>
    <row r="179" s="13" customFormat="1">
      <c r="A179" s="13"/>
      <c r="B179" s="242"/>
      <c r="C179" s="243"/>
      <c r="D179" s="244" t="s">
        <v>167</v>
      </c>
      <c r="E179" s="245" t="s">
        <v>1</v>
      </c>
      <c r="F179" s="246" t="s">
        <v>232</v>
      </c>
      <c r="G179" s="243"/>
      <c r="H179" s="247">
        <v>3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167</v>
      </c>
      <c r="AU179" s="253" t="s">
        <v>87</v>
      </c>
      <c r="AV179" s="13" t="s">
        <v>87</v>
      </c>
      <c r="AW179" s="13" t="s">
        <v>33</v>
      </c>
      <c r="AX179" s="13" t="s">
        <v>77</v>
      </c>
      <c r="AY179" s="253" t="s">
        <v>158</v>
      </c>
    </row>
    <row r="180" s="15" customFormat="1">
      <c r="A180" s="15"/>
      <c r="B180" s="268"/>
      <c r="C180" s="269"/>
      <c r="D180" s="244" t="s">
        <v>167</v>
      </c>
      <c r="E180" s="270" t="s">
        <v>1</v>
      </c>
      <c r="F180" s="271" t="s">
        <v>179</v>
      </c>
      <c r="G180" s="269"/>
      <c r="H180" s="272">
        <v>16.800000000000001</v>
      </c>
      <c r="I180" s="273"/>
      <c r="J180" s="269"/>
      <c r="K180" s="269"/>
      <c r="L180" s="274"/>
      <c r="M180" s="275"/>
      <c r="N180" s="276"/>
      <c r="O180" s="276"/>
      <c r="P180" s="276"/>
      <c r="Q180" s="276"/>
      <c r="R180" s="276"/>
      <c r="S180" s="276"/>
      <c r="T180" s="27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8" t="s">
        <v>167</v>
      </c>
      <c r="AU180" s="278" t="s">
        <v>87</v>
      </c>
      <c r="AV180" s="15" t="s">
        <v>165</v>
      </c>
      <c r="AW180" s="15" t="s">
        <v>33</v>
      </c>
      <c r="AX180" s="15" t="s">
        <v>85</v>
      </c>
      <c r="AY180" s="278" t="s">
        <v>158</v>
      </c>
    </row>
    <row r="181" s="2" customFormat="1" ht="37.8" customHeight="1">
      <c r="A181" s="39"/>
      <c r="B181" s="40"/>
      <c r="C181" s="228" t="s">
        <v>236</v>
      </c>
      <c r="D181" s="228" t="s">
        <v>161</v>
      </c>
      <c r="E181" s="229" t="s">
        <v>237</v>
      </c>
      <c r="F181" s="230" t="s">
        <v>238</v>
      </c>
      <c r="G181" s="231" t="s">
        <v>171</v>
      </c>
      <c r="H181" s="232">
        <v>6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42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165</v>
      </c>
      <c r="AT181" s="240" t="s">
        <v>161</v>
      </c>
      <c r="AU181" s="240" t="s">
        <v>87</v>
      </c>
      <c r="AY181" s="18" t="s">
        <v>158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85</v>
      </c>
      <c r="BK181" s="241">
        <f>ROUND(I181*H181,2)</f>
        <v>0</v>
      </c>
      <c r="BL181" s="18" t="s">
        <v>165</v>
      </c>
      <c r="BM181" s="240" t="s">
        <v>239</v>
      </c>
    </row>
    <row r="182" s="13" customFormat="1">
      <c r="A182" s="13"/>
      <c r="B182" s="242"/>
      <c r="C182" s="243"/>
      <c r="D182" s="244" t="s">
        <v>167</v>
      </c>
      <c r="E182" s="245" t="s">
        <v>1</v>
      </c>
      <c r="F182" s="246" t="s">
        <v>240</v>
      </c>
      <c r="G182" s="243"/>
      <c r="H182" s="247">
        <v>3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167</v>
      </c>
      <c r="AU182" s="253" t="s">
        <v>87</v>
      </c>
      <c r="AV182" s="13" t="s">
        <v>87</v>
      </c>
      <c r="AW182" s="13" t="s">
        <v>33</v>
      </c>
      <c r="AX182" s="13" t="s">
        <v>77</v>
      </c>
      <c r="AY182" s="253" t="s">
        <v>158</v>
      </c>
    </row>
    <row r="183" s="13" customFormat="1">
      <c r="A183" s="13"/>
      <c r="B183" s="242"/>
      <c r="C183" s="243"/>
      <c r="D183" s="244" t="s">
        <v>167</v>
      </c>
      <c r="E183" s="245" t="s">
        <v>1</v>
      </c>
      <c r="F183" s="246" t="s">
        <v>241</v>
      </c>
      <c r="G183" s="243"/>
      <c r="H183" s="247">
        <v>3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167</v>
      </c>
      <c r="AU183" s="253" t="s">
        <v>87</v>
      </c>
      <c r="AV183" s="13" t="s">
        <v>87</v>
      </c>
      <c r="AW183" s="13" t="s">
        <v>33</v>
      </c>
      <c r="AX183" s="13" t="s">
        <v>77</v>
      </c>
      <c r="AY183" s="253" t="s">
        <v>158</v>
      </c>
    </row>
    <row r="184" s="15" customFormat="1">
      <c r="A184" s="15"/>
      <c r="B184" s="268"/>
      <c r="C184" s="269"/>
      <c r="D184" s="244" t="s">
        <v>167</v>
      </c>
      <c r="E184" s="270" t="s">
        <v>1</v>
      </c>
      <c r="F184" s="271" t="s">
        <v>179</v>
      </c>
      <c r="G184" s="269"/>
      <c r="H184" s="272">
        <v>6</v>
      </c>
      <c r="I184" s="273"/>
      <c r="J184" s="269"/>
      <c r="K184" s="269"/>
      <c r="L184" s="274"/>
      <c r="M184" s="275"/>
      <c r="N184" s="276"/>
      <c r="O184" s="276"/>
      <c r="P184" s="276"/>
      <c r="Q184" s="276"/>
      <c r="R184" s="276"/>
      <c r="S184" s="276"/>
      <c r="T184" s="27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8" t="s">
        <v>167</v>
      </c>
      <c r="AU184" s="278" t="s">
        <v>87</v>
      </c>
      <c r="AV184" s="15" t="s">
        <v>165</v>
      </c>
      <c r="AW184" s="15" t="s">
        <v>33</v>
      </c>
      <c r="AX184" s="15" t="s">
        <v>85</v>
      </c>
      <c r="AY184" s="278" t="s">
        <v>158</v>
      </c>
    </row>
    <row r="185" s="2" customFormat="1" ht="37.8" customHeight="1">
      <c r="A185" s="39"/>
      <c r="B185" s="40"/>
      <c r="C185" s="228" t="s">
        <v>8</v>
      </c>
      <c r="D185" s="228" t="s">
        <v>161</v>
      </c>
      <c r="E185" s="229" t="s">
        <v>242</v>
      </c>
      <c r="F185" s="230" t="s">
        <v>243</v>
      </c>
      <c r="G185" s="231" t="s">
        <v>223</v>
      </c>
      <c r="H185" s="232">
        <v>27.149999999999999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42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165</v>
      </c>
      <c r="AT185" s="240" t="s">
        <v>161</v>
      </c>
      <c r="AU185" s="240" t="s">
        <v>87</v>
      </c>
      <c r="AY185" s="18" t="s">
        <v>158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85</v>
      </c>
      <c r="BK185" s="241">
        <f>ROUND(I185*H185,2)</f>
        <v>0</v>
      </c>
      <c r="BL185" s="18" t="s">
        <v>165</v>
      </c>
      <c r="BM185" s="240" t="s">
        <v>244</v>
      </c>
    </row>
    <row r="186" s="14" customFormat="1">
      <c r="A186" s="14"/>
      <c r="B186" s="258"/>
      <c r="C186" s="259"/>
      <c r="D186" s="244" t="s">
        <v>167</v>
      </c>
      <c r="E186" s="260" t="s">
        <v>1</v>
      </c>
      <c r="F186" s="261" t="s">
        <v>175</v>
      </c>
      <c r="G186" s="259"/>
      <c r="H186" s="260" t="s">
        <v>1</v>
      </c>
      <c r="I186" s="262"/>
      <c r="J186" s="259"/>
      <c r="K186" s="259"/>
      <c r="L186" s="263"/>
      <c r="M186" s="264"/>
      <c r="N186" s="265"/>
      <c r="O186" s="265"/>
      <c r="P186" s="265"/>
      <c r="Q186" s="265"/>
      <c r="R186" s="265"/>
      <c r="S186" s="265"/>
      <c r="T186" s="26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7" t="s">
        <v>167</v>
      </c>
      <c r="AU186" s="267" t="s">
        <v>87</v>
      </c>
      <c r="AV186" s="14" t="s">
        <v>85</v>
      </c>
      <c r="AW186" s="14" t="s">
        <v>33</v>
      </c>
      <c r="AX186" s="14" t="s">
        <v>77</v>
      </c>
      <c r="AY186" s="267" t="s">
        <v>158</v>
      </c>
    </row>
    <row r="187" s="13" customFormat="1">
      <c r="A187" s="13"/>
      <c r="B187" s="242"/>
      <c r="C187" s="243"/>
      <c r="D187" s="244" t="s">
        <v>167</v>
      </c>
      <c r="E187" s="245" t="s">
        <v>1</v>
      </c>
      <c r="F187" s="246" t="s">
        <v>232</v>
      </c>
      <c r="G187" s="243"/>
      <c r="H187" s="247">
        <v>3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167</v>
      </c>
      <c r="AU187" s="253" t="s">
        <v>87</v>
      </c>
      <c r="AV187" s="13" t="s">
        <v>87</v>
      </c>
      <c r="AW187" s="13" t="s">
        <v>33</v>
      </c>
      <c r="AX187" s="13" t="s">
        <v>77</v>
      </c>
      <c r="AY187" s="253" t="s">
        <v>158</v>
      </c>
    </row>
    <row r="188" s="14" customFormat="1">
      <c r="A188" s="14"/>
      <c r="B188" s="258"/>
      <c r="C188" s="259"/>
      <c r="D188" s="244" t="s">
        <v>167</v>
      </c>
      <c r="E188" s="260" t="s">
        <v>1</v>
      </c>
      <c r="F188" s="261" t="s">
        <v>245</v>
      </c>
      <c r="G188" s="259"/>
      <c r="H188" s="260" t="s">
        <v>1</v>
      </c>
      <c r="I188" s="262"/>
      <c r="J188" s="259"/>
      <c r="K188" s="259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167</v>
      </c>
      <c r="AU188" s="267" t="s">
        <v>87</v>
      </c>
      <c r="AV188" s="14" t="s">
        <v>85</v>
      </c>
      <c r="AW188" s="14" t="s">
        <v>33</v>
      </c>
      <c r="AX188" s="14" t="s">
        <v>77</v>
      </c>
      <c r="AY188" s="267" t="s">
        <v>158</v>
      </c>
    </row>
    <row r="189" s="13" customFormat="1">
      <c r="A189" s="13"/>
      <c r="B189" s="242"/>
      <c r="C189" s="243"/>
      <c r="D189" s="244" t="s">
        <v>167</v>
      </c>
      <c r="E189" s="245" t="s">
        <v>1</v>
      </c>
      <c r="F189" s="246" t="s">
        <v>233</v>
      </c>
      <c r="G189" s="243"/>
      <c r="H189" s="247">
        <v>4.2000000000000002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167</v>
      </c>
      <c r="AU189" s="253" t="s">
        <v>87</v>
      </c>
      <c r="AV189" s="13" t="s">
        <v>87</v>
      </c>
      <c r="AW189" s="13" t="s">
        <v>33</v>
      </c>
      <c r="AX189" s="13" t="s">
        <v>77</v>
      </c>
      <c r="AY189" s="253" t="s">
        <v>158</v>
      </c>
    </row>
    <row r="190" s="14" customFormat="1">
      <c r="A190" s="14"/>
      <c r="B190" s="258"/>
      <c r="C190" s="259"/>
      <c r="D190" s="244" t="s">
        <v>167</v>
      </c>
      <c r="E190" s="260" t="s">
        <v>1</v>
      </c>
      <c r="F190" s="261" t="s">
        <v>176</v>
      </c>
      <c r="G190" s="259"/>
      <c r="H190" s="260" t="s">
        <v>1</v>
      </c>
      <c r="I190" s="262"/>
      <c r="J190" s="259"/>
      <c r="K190" s="259"/>
      <c r="L190" s="263"/>
      <c r="M190" s="264"/>
      <c r="N190" s="265"/>
      <c r="O190" s="265"/>
      <c r="P190" s="265"/>
      <c r="Q190" s="265"/>
      <c r="R190" s="265"/>
      <c r="S190" s="265"/>
      <c r="T190" s="26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7" t="s">
        <v>167</v>
      </c>
      <c r="AU190" s="267" t="s">
        <v>87</v>
      </c>
      <c r="AV190" s="14" t="s">
        <v>85</v>
      </c>
      <c r="AW190" s="14" t="s">
        <v>33</v>
      </c>
      <c r="AX190" s="14" t="s">
        <v>77</v>
      </c>
      <c r="AY190" s="267" t="s">
        <v>158</v>
      </c>
    </row>
    <row r="191" s="13" customFormat="1">
      <c r="A191" s="13"/>
      <c r="B191" s="242"/>
      <c r="C191" s="243"/>
      <c r="D191" s="244" t="s">
        <v>167</v>
      </c>
      <c r="E191" s="245" t="s">
        <v>1</v>
      </c>
      <c r="F191" s="246" t="s">
        <v>233</v>
      </c>
      <c r="G191" s="243"/>
      <c r="H191" s="247">
        <v>4.2000000000000002</v>
      </c>
      <c r="I191" s="248"/>
      <c r="J191" s="243"/>
      <c r="K191" s="243"/>
      <c r="L191" s="249"/>
      <c r="M191" s="250"/>
      <c r="N191" s="251"/>
      <c r="O191" s="251"/>
      <c r="P191" s="251"/>
      <c r="Q191" s="251"/>
      <c r="R191" s="251"/>
      <c r="S191" s="251"/>
      <c r="T191" s="25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3" t="s">
        <v>167</v>
      </c>
      <c r="AU191" s="253" t="s">
        <v>87</v>
      </c>
      <c r="AV191" s="13" t="s">
        <v>87</v>
      </c>
      <c r="AW191" s="13" t="s">
        <v>33</v>
      </c>
      <c r="AX191" s="13" t="s">
        <v>77</v>
      </c>
      <c r="AY191" s="253" t="s">
        <v>158</v>
      </c>
    </row>
    <row r="192" s="13" customFormat="1">
      <c r="A192" s="13"/>
      <c r="B192" s="242"/>
      <c r="C192" s="243"/>
      <c r="D192" s="244" t="s">
        <v>167</v>
      </c>
      <c r="E192" s="245" t="s">
        <v>1</v>
      </c>
      <c r="F192" s="246" t="s">
        <v>246</v>
      </c>
      <c r="G192" s="243"/>
      <c r="H192" s="247">
        <v>2.9500000000000002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167</v>
      </c>
      <c r="AU192" s="253" t="s">
        <v>87</v>
      </c>
      <c r="AV192" s="13" t="s">
        <v>87</v>
      </c>
      <c r="AW192" s="13" t="s">
        <v>33</v>
      </c>
      <c r="AX192" s="13" t="s">
        <v>77</v>
      </c>
      <c r="AY192" s="253" t="s">
        <v>158</v>
      </c>
    </row>
    <row r="193" s="13" customFormat="1">
      <c r="A193" s="13"/>
      <c r="B193" s="242"/>
      <c r="C193" s="243"/>
      <c r="D193" s="244" t="s">
        <v>167</v>
      </c>
      <c r="E193" s="245" t="s">
        <v>1</v>
      </c>
      <c r="F193" s="246" t="s">
        <v>247</v>
      </c>
      <c r="G193" s="243"/>
      <c r="H193" s="247">
        <v>6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167</v>
      </c>
      <c r="AU193" s="253" t="s">
        <v>87</v>
      </c>
      <c r="AV193" s="13" t="s">
        <v>87</v>
      </c>
      <c r="AW193" s="13" t="s">
        <v>33</v>
      </c>
      <c r="AX193" s="13" t="s">
        <v>77</v>
      </c>
      <c r="AY193" s="253" t="s">
        <v>158</v>
      </c>
    </row>
    <row r="194" s="13" customFormat="1">
      <c r="A194" s="13"/>
      <c r="B194" s="242"/>
      <c r="C194" s="243"/>
      <c r="D194" s="244" t="s">
        <v>167</v>
      </c>
      <c r="E194" s="245" t="s">
        <v>1</v>
      </c>
      <c r="F194" s="246" t="s">
        <v>235</v>
      </c>
      <c r="G194" s="243"/>
      <c r="H194" s="247">
        <v>2.3999999999999999</v>
      </c>
      <c r="I194" s="248"/>
      <c r="J194" s="243"/>
      <c r="K194" s="243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167</v>
      </c>
      <c r="AU194" s="253" t="s">
        <v>87</v>
      </c>
      <c r="AV194" s="13" t="s">
        <v>87</v>
      </c>
      <c r="AW194" s="13" t="s">
        <v>33</v>
      </c>
      <c r="AX194" s="13" t="s">
        <v>77</v>
      </c>
      <c r="AY194" s="253" t="s">
        <v>158</v>
      </c>
    </row>
    <row r="195" s="13" customFormat="1">
      <c r="A195" s="13"/>
      <c r="B195" s="242"/>
      <c r="C195" s="243"/>
      <c r="D195" s="244" t="s">
        <v>167</v>
      </c>
      <c r="E195" s="245" t="s">
        <v>1</v>
      </c>
      <c r="F195" s="246" t="s">
        <v>248</v>
      </c>
      <c r="G195" s="243"/>
      <c r="H195" s="247">
        <v>4.4000000000000004</v>
      </c>
      <c r="I195" s="248"/>
      <c r="J195" s="243"/>
      <c r="K195" s="243"/>
      <c r="L195" s="249"/>
      <c r="M195" s="250"/>
      <c r="N195" s="251"/>
      <c r="O195" s="251"/>
      <c r="P195" s="251"/>
      <c r="Q195" s="251"/>
      <c r="R195" s="251"/>
      <c r="S195" s="251"/>
      <c r="T195" s="25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3" t="s">
        <v>167</v>
      </c>
      <c r="AU195" s="253" t="s">
        <v>87</v>
      </c>
      <c r="AV195" s="13" t="s">
        <v>87</v>
      </c>
      <c r="AW195" s="13" t="s">
        <v>33</v>
      </c>
      <c r="AX195" s="13" t="s">
        <v>77</v>
      </c>
      <c r="AY195" s="253" t="s">
        <v>158</v>
      </c>
    </row>
    <row r="196" s="15" customFormat="1">
      <c r="A196" s="15"/>
      <c r="B196" s="268"/>
      <c r="C196" s="269"/>
      <c r="D196" s="244" t="s">
        <v>167</v>
      </c>
      <c r="E196" s="270" t="s">
        <v>1</v>
      </c>
      <c r="F196" s="271" t="s">
        <v>179</v>
      </c>
      <c r="G196" s="269"/>
      <c r="H196" s="272">
        <v>27.149999999999999</v>
      </c>
      <c r="I196" s="273"/>
      <c r="J196" s="269"/>
      <c r="K196" s="269"/>
      <c r="L196" s="274"/>
      <c r="M196" s="275"/>
      <c r="N196" s="276"/>
      <c r="O196" s="276"/>
      <c r="P196" s="276"/>
      <c r="Q196" s="276"/>
      <c r="R196" s="276"/>
      <c r="S196" s="276"/>
      <c r="T196" s="27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8" t="s">
        <v>167</v>
      </c>
      <c r="AU196" s="278" t="s">
        <v>87</v>
      </c>
      <c r="AV196" s="15" t="s">
        <v>165</v>
      </c>
      <c r="AW196" s="15" t="s">
        <v>33</v>
      </c>
      <c r="AX196" s="15" t="s">
        <v>85</v>
      </c>
      <c r="AY196" s="278" t="s">
        <v>158</v>
      </c>
    </row>
    <row r="197" s="2" customFormat="1" ht="24.15" customHeight="1">
      <c r="A197" s="39"/>
      <c r="B197" s="40"/>
      <c r="C197" s="228" t="s">
        <v>249</v>
      </c>
      <c r="D197" s="228" t="s">
        <v>161</v>
      </c>
      <c r="E197" s="229" t="s">
        <v>250</v>
      </c>
      <c r="F197" s="230" t="s">
        <v>251</v>
      </c>
      <c r="G197" s="231" t="s">
        <v>195</v>
      </c>
      <c r="H197" s="232">
        <v>67.314999999999998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42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165</v>
      </c>
      <c r="AT197" s="240" t="s">
        <v>161</v>
      </c>
      <c r="AU197" s="240" t="s">
        <v>87</v>
      </c>
      <c r="AY197" s="18" t="s">
        <v>158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85</v>
      </c>
      <c r="BK197" s="241">
        <f>ROUND(I197*H197,2)</f>
        <v>0</v>
      </c>
      <c r="BL197" s="18" t="s">
        <v>165</v>
      </c>
      <c r="BM197" s="240" t="s">
        <v>252</v>
      </c>
    </row>
    <row r="198" s="14" customFormat="1">
      <c r="A198" s="14"/>
      <c r="B198" s="258"/>
      <c r="C198" s="259"/>
      <c r="D198" s="244" t="s">
        <v>167</v>
      </c>
      <c r="E198" s="260" t="s">
        <v>1</v>
      </c>
      <c r="F198" s="261" t="s">
        <v>253</v>
      </c>
      <c r="G198" s="259"/>
      <c r="H198" s="260" t="s">
        <v>1</v>
      </c>
      <c r="I198" s="262"/>
      <c r="J198" s="259"/>
      <c r="K198" s="259"/>
      <c r="L198" s="263"/>
      <c r="M198" s="264"/>
      <c r="N198" s="265"/>
      <c r="O198" s="265"/>
      <c r="P198" s="265"/>
      <c r="Q198" s="265"/>
      <c r="R198" s="265"/>
      <c r="S198" s="265"/>
      <c r="T198" s="26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7" t="s">
        <v>167</v>
      </c>
      <c r="AU198" s="267" t="s">
        <v>87</v>
      </c>
      <c r="AV198" s="14" t="s">
        <v>85</v>
      </c>
      <c r="AW198" s="14" t="s">
        <v>33</v>
      </c>
      <c r="AX198" s="14" t="s">
        <v>77</v>
      </c>
      <c r="AY198" s="267" t="s">
        <v>158</v>
      </c>
    </row>
    <row r="199" s="13" customFormat="1">
      <c r="A199" s="13"/>
      <c r="B199" s="242"/>
      <c r="C199" s="243"/>
      <c r="D199" s="244" t="s">
        <v>167</v>
      </c>
      <c r="E199" s="245" t="s">
        <v>1</v>
      </c>
      <c r="F199" s="246" t="s">
        <v>254</v>
      </c>
      <c r="G199" s="243"/>
      <c r="H199" s="247">
        <v>49.325000000000003</v>
      </c>
      <c r="I199" s="248"/>
      <c r="J199" s="243"/>
      <c r="K199" s="243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167</v>
      </c>
      <c r="AU199" s="253" t="s">
        <v>87</v>
      </c>
      <c r="AV199" s="13" t="s">
        <v>87</v>
      </c>
      <c r="AW199" s="13" t="s">
        <v>33</v>
      </c>
      <c r="AX199" s="13" t="s">
        <v>77</v>
      </c>
      <c r="AY199" s="253" t="s">
        <v>158</v>
      </c>
    </row>
    <row r="200" s="14" customFormat="1">
      <c r="A200" s="14"/>
      <c r="B200" s="258"/>
      <c r="C200" s="259"/>
      <c r="D200" s="244" t="s">
        <v>167</v>
      </c>
      <c r="E200" s="260" t="s">
        <v>1</v>
      </c>
      <c r="F200" s="261" t="s">
        <v>255</v>
      </c>
      <c r="G200" s="259"/>
      <c r="H200" s="260" t="s">
        <v>1</v>
      </c>
      <c r="I200" s="262"/>
      <c r="J200" s="259"/>
      <c r="K200" s="259"/>
      <c r="L200" s="263"/>
      <c r="M200" s="264"/>
      <c r="N200" s="265"/>
      <c r="O200" s="265"/>
      <c r="P200" s="265"/>
      <c r="Q200" s="265"/>
      <c r="R200" s="265"/>
      <c r="S200" s="265"/>
      <c r="T200" s="26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7" t="s">
        <v>167</v>
      </c>
      <c r="AU200" s="267" t="s">
        <v>87</v>
      </c>
      <c r="AV200" s="14" t="s">
        <v>85</v>
      </c>
      <c r="AW200" s="14" t="s">
        <v>33</v>
      </c>
      <c r="AX200" s="14" t="s">
        <v>77</v>
      </c>
      <c r="AY200" s="267" t="s">
        <v>158</v>
      </c>
    </row>
    <row r="201" s="13" customFormat="1">
      <c r="A201" s="13"/>
      <c r="B201" s="242"/>
      <c r="C201" s="243"/>
      <c r="D201" s="244" t="s">
        <v>167</v>
      </c>
      <c r="E201" s="245" t="s">
        <v>1</v>
      </c>
      <c r="F201" s="246" t="s">
        <v>256</v>
      </c>
      <c r="G201" s="243"/>
      <c r="H201" s="247">
        <v>9.2400000000000002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167</v>
      </c>
      <c r="AU201" s="253" t="s">
        <v>87</v>
      </c>
      <c r="AV201" s="13" t="s">
        <v>87</v>
      </c>
      <c r="AW201" s="13" t="s">
        <v>33</v>
      </c>
      <c r="AX201" s="13" t="s">
        <v>77</v>
      </c>
      <c r="AY201" s="253" t="s">
        <v>158</v>
      </c>
    </row>
    <row r="202" s="13" customFormat="1">
      <c r="A202" s="13"/>
      <c r="B202" s="242"/>
      <c r="C202" s="243"/>
      <c r="D202" s="244" t="s">
        <v>167</v>
      </c>
      <c r="E202" s="245" t="s">
        <v>1</v>
      </c>
      <c r="F202" s="246" t="s">
        <v>257</v>
      </c>
      <c r="G202" s="243"/>
      <c r="H202" s="247">
        <v>3.75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167</v>
      </c>
      <c r="AU202" s="253" t="s">
        <v>87</v>
      </c>
      <c r="AV202" s="13" t="s">
        <v>87</v>
      </c>
      <c r="AW202" s="13" t="s">
        <v>33</v>
      </c>
      <c r="AX202" s="13" t="s">
        <v>77</v>
      </c>
      <c r="AY202" s="253" t="s">
        <v>158</v>
      </c>
    </row>
    <row r="203" s="13" customFormat="1">
      <c r="A203" s="13"/>
      <c r="B203" s="242"/>
      <c r="C203" s="243"/>
      <c r="D203" s="244" t="s">
        <v>167</v>
      </c>
      <c r="E203" s="245" t="s">
        <v>1</v>
      </c>
      <c r="F203" s="246" t="s">
        <v>258</v>
      </c>
      <c r="G203" s="243"/>
      <c r="H203" s="247">
        <v>5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167</v>
      </c>
      <c r="AU203" s="253" t="s">
        <v>87</v>
      </c>
      <c r="AV203" s="13" t="s">
        <v>87</v>
      </c>
      <c r="AW203" s="13" t="s">
        <v>33</v>
      </c>
      <c r="AX203" s="13" t="s">
        <v>77</v>
      </c>
      <c r="AY203" s="253" t="s">
        <v>158</v>
      </c>
    </row>
    <row r="204" s="15" customFormat="1">
      <c r="A204" s="15"/>
      <c r="B204" s="268"/>
      <c r="C204" s="269"/>
      <c r="D204" s="244" t="s">
        <v>167</v>
      </c>
      <c r="E204" s="270" t="s">
        <v>1</v>
      </c>
      <c r="F204" s="271" t="s">
        <v>179</v>
      </c>
      <c r="G204" s="269"/>
      <c r="H204" s="272">
        <v>67.314999999999998</v>
      </c>
      <c r="I204" s="273"/>
      <c r="J204" s="269"/>
      <c r="K204" s="269"/>
      <c r="L204" s="274"/>
      <c r="M204" s="275"/>
      <c r="N204" s="276"/>
      <c r="O204" s="276"/>
      <c r="P204" s="276"/>
      <c r="Q204" s="276"/>
      <c r="R204" s="276"/>
      <c r="S204" s="276"/>
      <c r="T204" s="27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8" t="s">
        <v>167</v>
      </c>
      <c r="AU204" s="278" t="s">
        <v>87</v>
      </c>
      <c r="AV204" s="15" t="s">
        <v>165</v>
      </c>
      <c r="AW204" s="15" t="s">
        <v>33</v>
      </c>
      <c r="AX204" s="15" t="s">
        <v>85</v>
      </c>
      <c r="AY204" s="278" t="s">
        <v>158</v>
      </c>
    </row>
    <row r="205" s="2" customFormat="1" ht="14.4" customHeight="1">
      <c r="A205" s="39"/>
      <c r="B205" s="40"/>
      <c r="C205" s="228" t="s">
        <v>259</v>
      </c>
      <c r="D205" s="228" t="s">
        <v>161</v>
      </c>
      <c r="E205" s="229" t="s">
        <v>260</v>
      </c>
      <c r="F205" s="230" t="s">
        <v>261</v>
      </c>
      <c r="G205" s="231" t="s">
        <v>195</v>
      </c>
      <c r="H205" s="232">
        <v>524.95000000000005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42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165</v>
      </c>
      <c r="AT205" s="240" t="s">
        <v>161</v>
      </c>
      <c r="AU205" s="240" t="s">
        <v>87</v>
      </c>
      <c r="AY205" s="18" t="s">
        <v>158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85</v>
      </c>
      <c r="BK205" s="241">
        <f>ROUND(I205*H205,2)</f>
        <v>0</v>
      </c>
      <c r="BL205" s="18" t="s">
        <v>165</v>
      </c>
      <c r="BM205" s="240" t="s">
        <v>262</v>
      </c>
    </row>
    <row r="206" s="14" customFormat="1">
      <c r="A206" s="14"/>
      <c r="B206" s="258"/>
      <c r="C206" s="259"/>
      <c r="D206" s="244" t="s">
        <v>167</v>
      </c>
      <c r="E206" s="260" t="s">
        <v>1</v>
      </c>
      <c r="F206" s="261" t="s">
        <v>175</v>
      </c>
      <c r="G206" s="259"/>
      <c r="H206" s="260" t="s">
        <v>1</v>
      </c>
      <c r="I206" s="262"/>
      <c r="J206" s="259"/>
      <c r="K206" s="259"/>
      <c r="L206" s="263"/>
      <c r="M206" s="264"/>
      <c r="N206" s="265"/>
      <c r="O206" s="265"/>
      <c r="P206" s="265"/>
      <c r="Q206" s="265"/>
      <c r="R206" s="265"/>
      <c r="S206" s="265"/>
      <c r="T206" s="26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7" t="s">
        <v>167</v>
      </c>
      <c r="AU206" s="267" t="s">
        <v>87</v>
      </c>
      <c r="AV206" s="14" t="s">
        <v>85</v>
      </c>
      <c r="AW206" s="14" t="s">
        <v>33</v>
      </c>
      <c r="AX206" s="14" t="s">
        <v>77</v>
      </c>
      <c r="AY206" s="267" t="s">
        <v>158</v>
      </c>
    </row>
    <row r="207" s="13" customFormat="1">
      <c r="A207" s="13"/>
      <c r="B207" s="242"/>
      <c r="C207" s="243"/>
      <c r="D207" s="244" t="s">
        <v>167</v>
      </c>
      <c r="E207" s="245" t="s">
        <v>1</v>
      </c>
      <c r="F207" s="246" t="s">
        <v>263</v>
      </c>
      <c r="G207" s="243"/>
      <c r="H207" s="247">
        <v>146.40000000000001</v>
      </c>
      <c r="I207" s="248"/>
      <c r="J207" s="243"/>
      <c r="K207" s="243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167</v>
      </c>
      <c r="AU207" s="253" t="s">
        <v>87</v>
      </c>
      <c r="AV207" s="13" t="s">
        <v>87</v>
      </c>
      <c r="AW207" s="13" t="s">
        <v>33</v>
      </c>
      <c r="AX207" s="13" t="s">
        <v>77</v>
      </c>
      <c r="AY207" s="253" t="s">
        <v>158</v>
      </c>
    </row>
    <row r="208" s="14" customFormat="1">
      <c r="A208" s="14"/>
      <c r="B208" s="258"/>
      <c r="C208" s="259"/>
      <c r="D208" s="244" t="s">
        <v>167</v>
      </c>
      <c r="E208" s="260" t="s">
        <v>1</v>
      </c>
      <c r="F208" s="261" t="s">
        <v>176</v>
      </c>
      <c r="G208" s="259"/>
      <c r="H208" s="260" t="s">
        <v>1</v>
      </c>
      <c r="I208" s="262"/>
      <c r="J208" s="259"/>
      <c r="K208" s="259"/>
      <c r="L208" s="263"/>
      <c r="M208" s="264"/>
      <c r="N208" s="265"/>
      <c r="O208" s="265"/>
      <c r="P208" s="265"/>
      <c r="Q208" s="265"/>
      <c r="R208" s="265"/>
      <c r="S208" s="265"/>
      <c r="T208" s="26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7" t="s">
        <v>167</v>
      </c>
      <c r="AU208" s="267" t="s">
        <v>87</v>
      </c>
      <c r="AV208" s="14" t="s">
        <v>85</v>
      </c>
      <c r="AW208" s="14" t="s">
        <v>33</v>
      </c>
      <c r="AX208" s="14" t="s">
        <v>77</v>
      </c>
      <c r="AY208" s="267" t="s">
        <v>158</v>
      </c>
    </row>
    <row r="209" s="13" customFormat="1">
      <c r="A209" s="13"/>
      <c r="B209" s="242"/>
      <c r="C209" s="243"/>
      <c r="D209" s="244" t="s">
        <v>167</v>
      </c>
      <c r="E209" s="245" t="s">
        <v>1</v>
      </c>
      <c r="F209" s="246" t="s">
        <v>264</v>
      </c>
      <c r="G209" s="243"/>
      <c r="H209" s="247">
        <v>210.44999999999999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167</v>
      </c>
      <c r="AU209" s="253" t="s">
        <v>87</v>
      </c>
      <c r="AV209" s="13" t="s">
        <v>87</v>
      </c>
      <c r="AW209" s="13" t="s">
        <v>33</v>
      </c>
      <c r="AX209" s="13" t="s">
        <v>77</v>
      </c>
      <c r="AY209" s="253" t="s">
        <v>158</v>
      </c>
    </row>
    <row r="210" s="16" customFormat="1">
      <c r="A210" s="16"/>
      <c r="B210" s="279"/>
      <c r="C210" s="280"/>
      <c r="D210" s="244" t="s">
        <v>167</v>
      </c>
      <c r="E210" s="281" t="s">
        <v>1</v>
      </c>
      <c r="F210" s="282" t="s">
        <v>265</v>
      </c>
      <c r="G210" s="280"/>
      <c r="H210" s="283">
        <v>356.85000000000002</v>
      </c>
      <c r="I210" s="284"/>
      <c r="J210" s="280"/>
      <c r="K210" s="280"/>
      <c r="L210" s="285"/>
      <c r="M210" s="286"/>
      <c r="N210" s="287"/>
      <c r="O210" s="287"/>
      <c r="P210" s="287"/>
      <c r="Q210" s="287"/>
      <c r="R210" s="287"/>
      <c r="S210" s="287"/>
      <c r="T210" s="288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89" t="s">
        <v>167</v>
      </c>
      <c r="AU210" s="289" t="s">
        <v>87</v>
      </c>
      <c r="AV210" s="16" t="s">
        <v>159</v>
      </c>
      <c r="AW210" s="16" t="s">
        <v>33</v>
      </c>
      <c r="AX210" s="16" t="s">
        <v>77</v>
      </c>
      <c r="AY210" s="289" t="s">
        <v>158</v>
      </c>
    </row>
    <row r="211" s="14" customFormat="1">
      <c r="A211" s="14"/>
      <c r="B211" s="258"/>
      <c r="C211" s="259"/>
      <c r="D211" s="244" t="s">
        <v>167</v>
      </c>
      <c r="E211" s="260" t="s">
        <v>1</v>
      </c>
      <c r="F211" s="261" t="s">
        <v>178</v>
      </c>
      <c r="G211" s="259"/>
      <c r="H211" s="260" t="s">
        <v>1</v>
      </c>
      <c r="I211" s="262"/>
      <c r="J211" s="259"/>
      <c r="K211" s="259"/>
      <c r="L211" s="263"/>
      <c r="M211" s="264"/>
      <c r="N211" s="265"/>
      <c r="O211" s="265"/>
      <c r="P211" s="265"/>
      <c r="Q211" s="265"/>
      <c r="R211" s="265"/>
      <c r="S211" s="265"/>
      <c r="T211" s="26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7" t="s">
        <v>167</v>
      </c>
      <c r="AU211" s="267" t="s">
        <v>87</v>
      </c>
      <c r="AV211" s="14" t="s">
        <v>85</v>
      </c>
      <c r="AW211" s="14" t="s">
        <v>33</v>
      </c>
      <c r="AX211" s="14" t="s">
        <v>77</v>
      </c>
      <c r="AY211" s="267" t="s">
        <v>158</v>
      </c>
    </row>
    <row r="212" s="13" customFormat="1">
      <c r="A212" s="13"/>
      <c r="B212" s="242"/>
      <c r="C212" s="243"/>
      <c r="D212" s="244" t="s">
        <v>167</v>
      </c>
      <c r="E212" s="245" t="s">
        <v>1</v>
      </c>
      <c r="F212" s="246" t="s">
        <v>266</v>
      </c>
      <c r="G212" s="243"/>
      <c r="H212" s="247">
        <v>114.8</v>
      </c>
      <c r="I212" s="248"/>
      <c r="J212" s="243"/>
      <c r="K212" s="243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167</v>
      </c>
      <c r="AU212" s="253" t="s">
        <v>87</v>
      </c>
      <c r="AV212" s="13" t="s">
        <v>87</v>
      </c>
      <c r="AW212" s="13" t="s">
        <v>33</v>
      </c>
      <c r="AX212" s="13" t="s">
        <v>77</v>
      </c>
      <c r="AY212" s="253" t="s">
        <v>158</v>
      </c>
    </row>
    <row r="213" s="13" customFormat="1">
      <c r="A213" s="13"/>
      <c r="B213" s="242"/>
      <c r="C213" s="243"/>
      <c r="D213" s="244" t="s">
        <v>167</v>
      </c>
      <c r="E213" s="245" t="s">
        <v>1</v>
      </c>
      <c r="F213" s="246" t="s">
        <v>267</v>
      </c>
      <c r="G213" s="243"/>
      <c r="H213" s="247">
        <v>16.399999999999999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167</v>
      </c>
      <c r="AU213" s="253" t="s">
        <v>87</v>
      </c>
      <c r="AV213" s="13" t="s">
        <v>87</v>
      </c>
      <c r="AW213" s="13" t="s">
        <v>33</v>
      </c>
      <c r="AX213" s="13" t="s">
        <v>77</v>
      </c>
      <c r="AY213" s="253" t="s">
        <v>158</v>
      </c>
    </row>
    <row r="214" s="13" customFormat="1">
      <c r="A214" s="13"/>
      <c r="B214" s="242"/>
      <c r="C214" s="243"/>
      <c r="D214" s="244" t="s">
        <v>167</v>
      </c>
      <c r="E214" s="245" t="s">
        <v>1</v>
      </c>
      <c r="F214" s="246" t="s">
        <v>268</v>
      </c>
      <c r="G214" s="243"/>
      <c r="H214" s="247">
        <v>36.899999999999999</v>
      </c>
      <c r="I214" s="248"/>
      <c r="J214" s="243"/>
      <c r="K214" s="243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167</v>
      </c>
      <c r="AU214" s="253" t="s">
        <v>87</v>
      </c>
      <c r="AV214" s="13" t="s">
        <v>87</v>
      </c>
      <c r="AW214" s="13" t="s">
        <v>33</v>
      </c>
      <c r="AX214" s="13" t="s">
        <v>77</v>
      </c>
      <c r="AY214" s="253" t="s">
        <v>158</v>
      </c>
    </row>
    <row r="215" s="16" customFormat="1">
      <c r="A215" s="16"/>
      <c r="B215" s="279"/>
      <c r="C215" s="280"/>
      <c r="D215" s="244" t="s">
        <v>167</v>
      </c>
      <c r="E215" s="281" t="s">
        <v>1</v>
      </c>
      <c r="F215" s="282" t="s">
        <v>265</v>
      </c>
      <c r="G215" s="280"/>
      <c r="H215" s="283">
        <v>168.09999999999999</v>
      </c>
      <c r="I215" s="284"/>
      <c r="J215" s="280"/>
      <c r="K215" s="280"/>
      <c r="L215" s="285"/>
      <c r="M215" s="286"/>
      <c r="N215" s="287"/>
      <c r="O215" s="287"/>
      <c r="P215" s="287"/>
      <c r="Q215" s="287"/>
      <c r="R215" s="287"/>
      <c r="S215" s="287"/>
      <c r="T215" s="288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89" t="s">
        <v>167</v>
      </c>
      <c r="AU215" s="289" t="s">
        <v>87</v>
      </c>
      <c r="AV215" s="16" t="s">
        <v>159</v>
      </c>
      <c r="AW215" s="16" t="s">
        <v>33</v>
      </c>
      <c r="AX215" s="16" t="s">
        <v>77</v>
      </c>
      <c r="AY215" s="289" t="s">
        <v>158</v>
      </c>
    </row>
    <row r="216" s="15" customFormat="1">
      <c r="A216" s="15"/>
      <c r="B216" s="268"/>
      <c r="C216" s="269"/>
      <c r="D216" s="244" t="s">
        <v>167</v>
      </c>
      <c r="E216" s="270" t="s">
        <v>1</v>
      </c>
      <c r="F216" s="271" t="s">
        <v>179</v>
      </c>
      <c r="G216" s="269"/>
      <c r="H216" s="272">
        <v>524.95000000000005</v>
      </c>
      <c r="I216" s="273"/>
      <c r="J216" s="269"/>
      <c r="K216" s="269"/>
      <c r="L216" s="274"/>
      <c r="M216" s="275"/>
      <c r="N216" s="276"/>
      <c r="O216" s="276"/>
      <c r="P216" s="276"/>
      <c r="Q216" s="276"/>
      <c r="R216" s="276"/>
      <c r="S216" s="276"/>
      <c r="T216" s="27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8" t="s">
        <v>167</v>
      </c>
      <c r="AU216" s="278" t="s">
        <v>87</v>
      </c>
      <c r="AV216" s="15" t="s">
        <v>165</v>
      </c>
      <c r="AW216" s="15" t="s">
        <v>33</v>
      </c>
      <c r="AX216" s="15" t="s">
        <v>85</v>
      </c>
      <c r="AY216" s="278" t="s">
        <v>158</v>
      </c>
    </row>
    <row r="217" s="2" customFormat="1" ht="24.15" customHeight="1">
      <c r="A217" s="39"/>
      <c r="B217" s="40"/>
      <c r="C217" s="228" t="s">
        <v>269</v>
      </c>
      <c r="D217" s="228" t="s">
        <v>161</v>
      </c>
      <c r="E217" s="229" t="s">
        <v>270</v>
      </c>
      <c r="F217" s="230" t="s">
        <v>271</v>
      </c>
      <c r="G217" s="231" t="s">
        <v>195</v>
      </c>
      <c r="H217" s="232">
        <v>137.55000000000001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42</v>
      </c>
      <c r="O217" s="92"/>
      <c r="P217" s="238">
        <f>O217*H217</f>
        <v>0</v>
      </c>
      <c r="Q217" s="238">
        <v>0.024</v>
      </c>
      <c r="R217" s="238">
        <f>Q217*H217</f>
        <v>3.3012000000000001</v>
      </c>
      <c r="S217" s="238">
        <v>0.024</v>
      </c>
      <c r="T217" s="239">
        <f>S217*H217</f>
        <v>3.3012000000000001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165</v>
      </c>
      <c r="AT217" s="240" t="s">
        <v>161</v>
      </c>
      <c r="AU217" s="240" t="s">
        <v>87</v>
      </c>
      <c r="AY217" s="18" t="s">
        <v>158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85</v>
      </c>
      <c r="BK217" s="241">
        <f>ROUND(I217*H217,2)</f>
        <v>0</v>
      </c>
      <c r="BL217" s="18" t="s">
        <v>165</v>
      </c>
      <c r="BM217" s="240" t="s">
        <v>272</v>
      </c>
    </row>
    <row r="218" s="14" customFormat="1">
      <c r="A218" s="14"/>
      <c r="B218" s="258"/>
      <c r="C218" s="259"/>
      <c r="D218" s="244" t="s">
        <v>167</v>
      </c>
      <c r="E218" s="260" t="s">
        <v>1</v>
      </c>
      <c r="F218" s="261" t="s">
        <v>273</v>
      </c>
      <c r="G218" s="259"/>
      <c r="H218" s="260" t="s">
        <v>1</v>
      </c>
      <c r="I218" s="262"/>
      <c r="J218" s="259"/>
      <c r="K218" s="259"/>
      <c r="L218" s="263"/>
      <c r="M218" s="264"/>
      <c r="N218" s="265"/>
      <c r="O218" s="265"/>
      <c r="P218" s="265"/>
      <c r="Q218" s="265"/>
      <c r="R218" s="265"/>
      <c r="S218" s="265"/>
      <c r="T218" s="26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7" t="s">
        <v>167</v>
      </c>
      <c r="AU218" s="267" t="s">
        <v>87</v>
      </c>
      <c r="AV218" s="14" t="s">
        <v>85</v>
      </c>
      <c r="AW218" s="14" t="s">
        <v>33</v>
      </c>
      <c r="AX218" s="14" t="s">
        <v>77</v>
      </c>
      <c r="AY218" s="267" t="s">
        <v>158</v>
      </c>
    </row>
    <row r="219" s="13" customFormat="1">
      <c r="A219" s="13"/>
      <c r="B219" s="242"/>
      <c r="C219" s="243"/>
      <c r="D219" s="244" t="s">
        <v>167</v>
      </c>
      <c r="E219" s="245" t="s">
        <v>1</v>
      </c>
      <c r="F219" s="246" t="s">
        <v>274</v>
      </c>
      <c r="G219" s="243"/>
      <c r="H219" s="247">
        <v>18.300000000000001</v>
      </c>
      <c r="I219" s="248"/>
      <c r="J219" s="243"/>
      <c r="K219" s="243"/>
      <c r="L219" s="249"/>
      <c r="M219" s="250"/>
      <c r="N219" s="251"/>
      <c r="O219" s="251"/>
      <c r="P219" s="251"/>
      <c r="Q219" s="251"/>
      <c r="R219" s="251"/>
      <c r="S219" s="251"/>
      <c r="T219" s="25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3" t="s">
        <v>167</v>
      </c>
      <c r="AU219" s="253" t="s">
        <v>87</v>
      </c>
      <c r="AV219" s="13" t="s">
        <v>87</v>
      </c>
      <c r="AW219" s="13" t="s">
        <v>33</v>
      </c>
      <c r="AX219" s="13" t="s">
        <v>77</v>
      </c>
      <c r="AY219" s="253" t="s">
        <v>158</v>
      </c>
    </row>
    <row r="220" s="13" customFormat="1">
      <c r="A220" s="13"/>
      <c r="B220" s="242"/>
      <c r="C220" s="243"/>
      <c r="D220" s="244" t="s">
        <v>167</v>
      </c>
      <c r="E220" s="245" t="s">
        <v>1</v>
      </c>
      <c r="F220" s="246" t="s">
        <v>268</v>
      </c>
      <c r="G220" s="243"/>
      <c r="H220" s="247">
        <v>36.899999999999999</v>
      </c>
      <c r="I220" s="248"/>
      <c r="J220" s="243"/>
      <c r="K220" s="243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167</v>
      </c>
      <c r="AU220" s="253" t="s">
        <v>87</v>
      </c>
      <c r="AV220" s="13" t="s">
        <v>87</v>
      </c>
      <c r="AW220" s="13" t="s">
        <v>33</v>
      </c>
      <c r="AX220" s="13" t="s">
        <v>77</v>
      </c>
      <c r="AY220" s="253" t="s">
        <v>158</v>
      </c>
    </row>
    <row r="221" s="13" customFormat="1">
      <c r="A221" s="13"/>
      <c r="B221" s="242"/>
      <c r="C221" s="243"/>
      <c r="D221" s="244" t="s">
        <v>167</v>
      </c>
      <c r="E221" s="245" t="s">
        <v>1</v>
      </c>
      <c r="F221" s="246" t="s">
        <v>275</v>
      </c>
      <c r="G221" s="243"/>
      <c r="H221" s="247">
        <v>82.349999999999994</v>
      </c>
      <c r="I221" s="248"/>
      <c r="J221" s="243"/>
      <c r="K221" s="243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167</v>
      </c>
      <c r="AU221" s="253" t="s">
        <v>87</v>
      </c>
      <c r="AV221" s="13" t="s">
        <v>87</v>
      </c>
      <c r="AW221" s="13" t="s">
        <v>33</v>
      </c>
      <c r="AX221" s="13" t="s">
        <v>77</v>
      </c>
      <c r="AY221" s="253" t="s">
        <v>158</v>
      </c>
    </row>
    <row r="222" s="15" customFormat="1">
      <c r="A222" s="15"/>
      <c r="B222" s="268"/>
      <c r="C222" s="269"/>
      <c r="D222" s="244" t="s">
        <v>167</v>
      </c>
      <c r="E222" s="270" t="s">
        <v>1</v>
      </c>
      <c r="F222" s="271" t="s">
        <v>179</v>
      </c>
      <c r="G222" s="269"/>
      <c r="H222" s="272">
        <v>137.55000000000001</v>
      </c>
      <c r="I222" s="273"/>
      <c r="J222" s="269"/>
      <c r="K222" s="269"/>
      <c r="L222" s="274"/>
      <c r="M222" s="275"/>
      <c r="N222" s="276"/>
      <c r="O222" s="276"/>
      <c r="P222" s="276"/>
      <c r="Q222" s="276"/>
      <c r="R222" s="276"/>
      <c r="S222" s="276"/>
      <c r="T222" s="27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8" t="s">
        <v>167</v>
      </c>
      <c r="AU222" s="278" t="s">
        <v>87</v>
      </c>
      <c r="AV222" s="15" t="s">
        <v>165</v>
      </c>
      <c r="AW222" s="15" t="s">
        <v>33</v>
      </c>
      <c r="AX222" s="15" t="s">
        <v>85</v>
      </c>
      <c r="AY222" s="278" t="s">
        <v>158</v>
      </c>
    </row>
    <row r="223" s="2" customFormat="1" ht="24.15" customHeight="1">
      <c r="A223" s="39"/>
      <c r="B223" s="40"/>
      <c r="C223" s="228" t="s">
        <v>276</v>
      </c>
      <c r="D223" s="228" t="s">
        <v>161</v>
      </c>
      <c r="E223" s="229" t="s">
        <v>277</v>
      </c>
      <c r="F223" s="230" t="s">
        <v>278</v>
      </c>
      <c r="G223" s="231" t="s">
        <v>195</v>
      </c>
      <c r="H223" s="232">
        <v>387.39999999999998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42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165</v>
      </c>
      <c r="AT223" s="240" t="s">
        <v>161</v>
      </c>
      <c r="AU223" s="240" t="s">
        <v>87</v>
      </c>
      <c r="AY223" s="18" t="s">
        <v>158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85</v>
      </c>
      <c r="BK223" s="241">
        <f>ROUND(I223*H223,2)</f>
        <v>0</v>
      </c>
      <c r="BL223" s="18" t="s">
        <v>165</v>
      </c>
      <c r="BM223" s="240" t="s">
        <v>279</v>
      </c>
    </row>
    <row r="224" s="2" customFormat="1">
      <c r="A224" s="39"/>
      <c r="B224" s="40"/>
      <c r="C224" s="41"/>
      <c r="D224" s="244" t="s">
        <v>173</v>
      </c>
      <c r="E224" s="41"/>
      <c r="F224" s="254" t="s">
        <v>280</v>
      </c>
      <c r="G224" s="41"/>
      <c r="H224" s="41"/>
      <c r="I224" s="255"/>
      <c r="J224" s="41"/>
      <c r="K224" s="41"/>
      <c r="L224" s="45"/>
      <c r="M224" s="256"/>
      <c r="N224" s="257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173</v>
      </c>
      <c r="AU224" s="18" t="s">
        <v>87</v>
      </c>
    </row>
    <row r="225" s="12" customFormat="1" ht="22.8" customHeight="1">
      <c r="A225" s="12"/>
      <c r="B225" s="212"/>
      <c r="C225" s="213"/>
      <c r="D225" s="214" t="s">
        <v>76</v>
      </c>
      <c r="E225" s="226" t="s">
        <v>203</v>
      </c>
      <c r="F225" s="226" t="s">
        <v>281</v>
      </c>
      <c r="G225" s="213"/>
      <c r="H225" s="213"/>
      <c r="I225" s="216"/>
      <c r="J225" s="227">
        <f>BK225</f>
        <v>0</v>
      </c>
      <c r="K225" s="213"/>
      <c r="L225" s="218"/>
      <c r="M225" s="219"/>
      <c r="N225" s="220"/>
      <c r="O225" s="220"/>
      <c r="P225" s="221">
        <f>SUM(P226:P228)</f>
        <v>0</v>
      </c>
      <c r="Q225" s="220"/>
      <c r="R225" s="221">
        <f>SUM(R226:R228)</f>
        <v>0.0060000000000000001</v>
      </c>
      <c r="S225" s="220"/>
      <c r="T225" s="222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3" t="s">
        <v>85</v>
      </c>
      <c r="AT225" s="224" t="s">
        <v>76</v>
      </c>
      <c r="AU225" s="224" t="s">
        <v>85</v>
      </c>
      <c r="AY225" s="223" t="s">
        <v>158</v>
      </c>
      <c r="BK225" s="225">
        <f>SUM(BK226:BK228)</f>
        <v>0</v>
      </c>
    </row>
    <row r="226" s="2" customFormat="1" ht="14.4" customHeight="1">
      <c r="A226" s="39"/>
      <c r="B226" s="40"/>
      <c r="C226" s="228" t="s">
        <v>282</v>
      </c>
      <c r="D226" s="228" t="s">
        <v>161</v>
      </c>
      <c r="E226" s="229" t="s">
        <v>283</v>
      </c>
      <c r="F226" s="230" t="s">
        <v>284</v>
      </c>
      <c r="G226" s="231" t="s">
        <v>171</v>
      </c>
      <c r="H226" s="232">
        <v>4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42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165</v>
      </c>
      <c r="AT226" s="240" t="s">
        <v>161</v>
      </c>
      <c r="AU226" s="240" t="s">
        <v>87</v>
      </c>
      <c r="AY226" s="18" t="s">
        <v>158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85</v>
      </c>
      <c r="BK226" s="241">
        <f>ROUND(I226*H226,2)</f>
        <v>0</v>
      </c>
      <c r="BL226" s="18" t="s">
        <v>165</v>
      </c>
      <c r="BM226" s="240" t="s">
        <v>285</v>
      </c>
    </row>
    <row r="227" s="2" customFormat="1" ht="14.4" customHeight="1">
      <c r="A227" s="39"/>
      <c r="B227" s="40"/>
      <c r="C227" s="228" t="s">
        <v>7</v>
      </c>
      <c r="D227" s="228" t="s">
        <v>161</v>
      </c>
      <c r="E227" s="229" t="s">
        <v>286</v>
      </c>
      <c r="F227" s="230" t="s">
        <v>287</v>
      </c>
      <c r="G227" s="231" t="s">
        <v>171</v>
      </c>
      <c r="H227" s="232">
        <v>4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42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165</v>
      </c>
      <c r="AT227" s="240" t="s">
        <v>161</v>
      </c>
      <c r="AU227" s="240" t="s">
        <v>87</v>
      </c>
      <c r="AY227" s="18" t="s">
        <v>158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85</v>
      </c>
      <c r="BK227" s="241">
        <f>ROUND(I227*H227,2)</f>
        <v>0</v>
      </c>
      <c r="BL227" s="18" t="s">
        <v>165</v>
      </c>
      <c r="BM227" s="240" t="s">
        <v>288</v>
      </c>
    </row>
    <row r="228" s="2" customFormat="1" ht="24.15" customHeight="1">
      <c r="A228" s="39"/>
      <c r="B228" s="40"/>
      <c r="C228" s="290" t="s">
        <v>289</v>
      </c>
      <c r="D228" s="290" t="s">
        <v>290</v>
      </c>
      <c r="E228" s="291" t="s">
        <v>291</v>
      </c>
      <c r="F228" s="292" t="s">
        <v>292</v>
      </c>
      <c r="G228" s="293" t="s">
        <v>171</v>
      </c>
      <c r="H228" s="294">
        <v>4</v>
      </c>
      <c r="I228" s="295"/>
      <c r="J228" s="296">
        <f>ROUND(I228*H228,2)</f>
        <v>0</v>
      </c>
      <c r="K228" s="297"/>
      <c r="L228" s="298"/>
      <c r="M228" s="299" t="s">
        <v>1</v>
      </c>
      <c r="N228" s="300" t="s">
        <v>42</v>
      </c>
      <c r="O228" s="92"/>
      <c r="P228" s="238">
        <f>O228*H228</f>
        <v>0</v>
      </c>
      <c r="Q228" s="238">
        <v>0.0015</v>
      </c>
      <c r="R228" s="238">
        <f>Q228*H228</f>
        <v>0.0060000000000000001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203</v>
      </c>
      <c r="AT228" s="240" t="s">
        <v>290</v>
      </c>
      <c r="AU228" s="240" t="s">
        <v>87</v>
      </c>
      <c r="AY228" s="18" t="s">
        <v>158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85</v>
      </c>
      <c r="BK228" s="241">
        <f>ROUND(I228*H228,2)</f>
        <v>0</v>
      </c>
      <c r="BL228" s="18" t="s">
        <v>165</v>
      </c>
      <c r="BM228" s="240" t="s">
        <v>293</v>
      </c>
    </row>
    <row r="229" s="12" customFormat="1" ht="22.8" customHeight="1">
      <c r="A229" s="12"/>
      <c r="B229" s="212"/>
      <c r="C229" s="213"/>
      <c r="D229" s="214" t="s">
        <v>76</v>
      </c>
      <c r="E229" s="226" t="s">
        <v>184</v>
      </c>
      <c r="F229" s="226" t="s">
        <v>294</v>
      </c>
      <c r="G229" s="213"/>
      <c r="H229" s="213"/>
      <c r="I229" s="216"/>
      <c r="J229" s="227">
        <f>BK229</f>
        <v>0</v>
      </c>
      <c r="K229" s="213"/>
      <c r="L229" s="218"/>
      <c r="M229" s="219"/>
      <c r="N229" s="220"/>
      <c r="O229" s="220"/>
      <c r="P229" s="221">
        <f>SUM(P230:P279)</f>
        <v>0</v>
      </c>
      <c r="Q229" s="220"/>
      <c r="R229" s="221">
        <f>SUM(R230:R279)</f>
        <v>3.0865110000000002</v>
      </c>
      <c r="S229" s="220"/>
      <c r="T229" s="222">
        <f>SUM(T230:T279)</f>
        <v>27.188844999999997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3" t="s">
        <v>85</v>
      </c>
      <c r="AT229" s="224" t="s">
        <v>76</v>
      </c>
      <c r="AU229" s="224" t="s">
        <v>85</v>
      </c>
      <c r="AY229" s="223" t="s">
        <v>158</v>
      </c>
      <c r="BK229" s="225">
        <f>SUM(BK230:BK279)</f>
        <v>0</v>
      </c>
    </row>
    <row r="230" s="2" customFormat="1" ht="49.05" customHeight="1">
      <c r="A230" s="39"/>
      <c r="B230" s="40"/>
      <c r="C230" s="228" t="s">
        <v>295</v>
      </c>
      <c r="D230" s="228" t="s">
        <v>161</v>
      </c>
      <c r="E230" s="229" t="s">
        <v>296</v>
      </c>
      <c r="F230" s="230" t="s">
        <v>297</v>
      </c>
      <c r="G230" s="231" t="s">
        <v>298</v>
      </c>
      <c r="H230" s="232">
        <v>1</v>
      </c>
      <c r="I230" s="233"/>
      <c r="J230" s="234">
        <f>ROUND(I230*H230,2)</f>
        <v>0</v>
      </c>
      <c r="K230" s="235"/>
      <c r="L230" s="45"/>
      <c r="M230" s="236" t="s">
        <v>1</v>
      </c>
      <c r="N230" s="237" t="s">
        <v>42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165</v>
      </c>
      <c r="AT230" s="240" t="s">
        <v>161</v>
      </c>
      <c r="AU230" s="240" t="s">
        <v>87</v>
      </c>
      <c r="AY230" s="18" t="s">
        <v>158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85</v>
      </c>
      <c r="BK230" s="241">
        <f>ROUND(I230*H230,2)</f>
        <v>0</v>
      </c>
      <c r="BL230" s="18" t="s">
        <v>165</v>
      </c>
      <c r="BM230" s="240" t="s">
        <v>299</v>
      </c>
    </row>
    <row r="231" s="2" customFormat="1">
      <c r="A231" s="39"/>
      <c r="B231" s="40"/>
      <c r="C231" s="41"/>
      <c r="D231" s="244" t="s">
        <v>173</v>
      </c>
      <c r="E231" s="41"/>
      <c r="F231" s="254" t="s">
        <v>300</v>
      </c>
      <c r="G231" s="41"/>
      <c r="H231" s="41"/>
      <c r="I231" s="255"/>
      <c r="J231" s="41"/>
      <c r="K231" s="41"/>
      <c r="L231" s="45"/>
      <c r="M231" s="256"/>
      <c r="N231" s="257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173</v>
      </c>
      <c r="AU231" s="18" t="s">
        <v>87</v>
      </c>
    </row>
    <row r="232" s="2" customFormat="1" ht="62.7" customHeight="1">
      <c r="A232" s="39"/>
      <c r="B232" s="40"/>
      <c r="C232" s="228" t="s">
        <v>301</v>
      </c>
      <c r="D232" s="228" t="s">
        <v>161</v>
      </c>
      <c r="E232" s="229" t="s">
        <v>302</v>
      </c>
      <c r="F232" s="230" t="s">
        <v>303</v>
      </c>
      <c r="G232" s="231" t="s">
        <v>298</v>
      </c>
      <c r="H232" s="232">
        <v>1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42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165</v>
      </c>
      <c r="AT232" s="240" t="s">
        <v>161</v>
      </c>
      <c r="AU232" s="240" t="s">
        <v>87</v>
      </c>
      <c r="AY232" s="18" t="s">
        <v>158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85</v>
      </c>
      <c r="BK232" s="241">
        <f>ROUND(I232*H232,2)</f>
        <v>0</v>
      </c>
      <c r="BL232" s="18" t="s">
        <v>165</v>
      </c>
      <c r="BM232" s="240" t="s">
        <v>304</v>
      </c>
    </row>
    <row r="233" s="2" customFormat="1" ht="37.8" customHeight="1">
      <c r="A233" s="39"/>
      <c r="B233" s="40"/>
      <c r="C233" s="228" t="s">
        <v>305</v>
      </c>
      <c r="D233" s="228" t="s">
        <v>161</v>
      </c>
      <c r="E233" s="229" t="s">
        <v>306</v>
      </c>
      <c r="F233" s="230" t="s">
        <v>307</v>
      </c>
      <c r="G233" s="231" t="s">
        <v>298</v>
      </c>
      <c r="H233" s="232">
        <v>1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42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165</v>
      </c>
      <c r="AT233" s="240" t="s">
        <v>161</v>
      </c>
      <c r="AU233" s="240" t="s">
        <v>87</v>
      </c>
      <c r="AY233" s="18" t="s">
        <v>158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85</v>
      </c>
      <c r="BK233" s="241">
        <f>ROUND(I233*H233,2)</f>
        <v>0</v>
      </c>
      <c r="BL233" s="18" t="s">
        <v>165</v>
      </c>
      <c r="BM233" s="240" t="s">
        <v>308</v>
      </c>
    </row>
    <row r="234" s="2" customFormat="1" ht="24.15" customHeight="1">
      <c r="A234" s="39"/>
      <c r="B234" s="40"/>
      <c r="C234" s="228" t="s">
        <v>309</v>
      </c>
      <c r="D234" s="228" t="s">
        <v>161</v>
      </c>
      <c r="E234" s="229" t="s">
        <v>310</v>
      </c>
      <c r="F234" s="230" t="s">
        <v>311</v>
      </c>
      <c r="G234" s="231" t="s">
        <v>223</v>
      </c>
      <c r="H234" s="232">
        <v>6</v>
      </c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42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165</v>
      </c>
      <c r="AT234" s="240" t="s">
        <v>161</v>
      </c>
      <c r="AU234" s="240" t="s">
        <v>87</v>
      </c>
      <c r="AY234" s="18" t="s">
        <v>158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85</v>
      </c>
      <c r="BK234" s="241">
        <f>ROUND(I234*H234,2)</f>
        <v>0</v>
      </c>
      <c r="BL234" s="18" t="s">
        <v>165</v>
      </c>
      <c r="BM234" s="240" t="s">
        <v>312</v>
      </c>
    </row>
    <row r="235" s="13" customFormat="1">
      <c r="A235" s="13"/>
      <c r="B235" s="242"/>
      <c r="C235" s="243"/>
      <c r="D235" s="244" t="s">
        <v>167</v>
      </c>
      <c r="E235" s="245" t="s">
        <v>1</v>
      </c>
      <c r="F235" s="246" t="s">
        <v>313</v>
      </c>
      <c r="G235" s="243"/>
      <c r="H235" s="247">
        <v>6</v>
      </c>
      <c r="I235" s="248"/>
      <c r="J235" s="243"/>
      <c r="K235" s="243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167</v>
      </c>
      <c r="AU235" s="253" t="s">
        <v>87</v>
      </c>
      <c r="AV235" s="13" t="s">
        <v>87</v>
      </c>
      <c r="AW235" s="13" t="s">
        <v>33</v>
      </c>
      <c r="AX235" s="13" t="s">
        <v>77</v>
      </c>
      <c r="AY235" s="253" t="s">
        <v>158</v>
      </c>
    </row>
    <row r="236" s="15" customFormat="1">
      <c r="A236" s="15"/>
      <c r="B236" s="268"/>
      <c r="C236" s="269"/>
      <c r="D236" s="244" t="s">
        <v>167</v>
      </c>
      <c r="E236" s="270" t="s">
        <v>1</v>
      </c>
      <c r="F236" s="271" t="s">
        <v>179</v>
      </c>
      <c r="G236" s="269"/>
      <c r="H236" s="272">
        <v>6</v>
      </c>
      <c r="I236" s="273"/>
      <c r="J236" s="269"/>
      <c r="K236" s="269"/>
      <c r="L236" s="274"/>
      <c r="M236" s="275"/>
      <c r="N236" s="276"/>
      <c r="O236" s="276"/>
      <c r="P236" s="276"/>
      <c r="Q236" s="276"/>
      <c r="R236" s="276"/>
      <c r="S236" s="276"/>
      <c r="T236" s="27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8" t="s">
        <v>167</v>
      </c>
      <c r="AU236" s="278" t="s">
        <v>87</v>
      </c>
      <c r="AV236" s="15" t="s">
        <v>165</v>
      </c>
      <c r="AW236" s="15" t="s">
        <v>33</v>
      </c>
      <c r="AX236" s="15" t="s">
        <v>85</v>
      </c>
      <c r="AY236" s="278" t="s">
        <v>158</v>
      </c>
    </row>
    <row r="237" s="2" customFormat="1" ht="24.15" customHeight="1">
      <c r="A237" s="39"/>
      <c r="B237" s="40"/>
      <c r="C237" s="228" t="s">
        <v>314</v>
      </c>
      <c r="D237" s="228" t="s">
        <v>161</v>
      </c>
      <c r="E237" s="229" t="s">
        <v>315</v>
      </c>
      <c r="F237" s="230" t="s">
        <v>316</v>
      </c>
      <c r="G237" s="231" t="s">
        <v>171</v>
      </c>
      <c r="H237" s="232">
        <v>1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42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165</v>
      </c>
      <c r="AT237" s="240" t="s">
        <v>161</v>
      </c>
      <c r="AU237" s="240" t="s">
        <v>87</v>
      </c>
      <c r="AY237" s="18" t="s">
        <v>158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85</v>
      </c>
      <c r="BK237" s="241">
        <f>ROUND(I237*H237,2)</f>
        <v>0</v>
      </c>
      <c r="BL237" s="18" t="s">
        <v>165</v>
      </c>
      <c r="BM237" s="240" t="s">
        <v>317</v>
      </c>
    </row>
    <row r="238" s="2" customFormat="1" ht="14.4" customHeight="1">
      <c r="A238" s="39"/>
      <c r="B238" s="40"/>
      <c r="C238" s="290" t="s">
        <v>318</v>
      </c>
      <c r="D238" s="290" t="s">
        <v>290</v>
      </c>
      <c r="E238" s="291" t="s">
        <v>319</v>
      </c>
      <c r="F238" s="292" t="s">
        <v>320</v>
      </c>
      <c r="G238" s="293" t="s">
        <v>171</v>
      </c>
      <c r="H238" s="294">
        <v>1</v>
      </c>
      <c r="I238" s="295"/>
      <c r="J238" s="296">
        <f>ROUND(I238*H238,2)</f>
        <v>0</v>
      </c>
      <c r="K238" s="297"/>
      <c r="L238" s="298"/>
      <c r="M238" s="299" t="s">
        <v>1</v>
      </c>
      <c r="N238" s="300" t="s">
        <v>42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203</v>
      </c>
      <c r="AT238" s="240" t="s">
        <v>290</v>
      </c>
      <c r="AU238" s="240" t="s">
        <v>87</v>
      </c>
      <c r="AY238" s="18" t="s">
        <v>158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85</v>
      </c>
      <c r="BK238" s="241">
        <f>ROUND(I238*H238,2)</f>
        <v>0</v>
      </c>
      <c r="BL238" s="18" t="s">
        <v>165</v>
      </c>
      <c r="BM238" s="240" t="s">
        <v>321</v>
      </c>
    </row>
    <row r="239" s="2" customFormat="1" ht="24.15" customHeight="1">
      <c r="A239" s="39"/>
      <c r="B239" s="40"/>
      <c r="C239" s="228" t="s">
        <v>322</v>
      </c>
      <c r="D239" s="228" t="s">
        <v>161</v>
      </c>
      <c r="E239" s="229" t="s">
        <v>323</v>
      </c>
      <c r="F239" s="230" t="s">
        <v>324</v>
      </c>
      <c r="G239" s="231" t="s">
        <v>195</v>
      </c>
      <c r="H239" s="232">
        <v>566.94600000000003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42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165</v>
      </c>
      <c r="AT239" s="240" t="s">
        <v>161</v>
      </c>
      <c r="AU239" s="240" t="s">
        <v>87</v>
      </c>
      <c r="AY239" s="18" t="s">
        <v>158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85</v>
      </c>
      <c r="BK239" s="241">
        <f>ROUND(I239*H239,2)</f>
        <v>0</v>
      </c>
      <c r="BL239" s="18" t="s">
        <v>165</v>
      </c>
      <c r="BM239" s="240" t="s">
        <v>325</v>
      </c>
    </row>
    <row r="240" s="13" customFormat="1">
      <c r="A240" s="13"/>
      <c r="B240" s="242"/>
      <c r="C240" s="243"/>
      <c r="D240" s="244" t="s">
        <v>167</v>
      </c>
      <c r="E240" s="243"/>
      <c r="F240" s="246" t="s">
        <v>326</v>
      </c>
      <c r="G240" s="243"/>
      <c r="H240" s="247">
        <v>566.94600000000003</v>
      </c>
      <c r="I240" s="248"/>
      <c r="J240" s="243"/>
      <c r="K240" s="243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167</v>
      </c>
      <c r="AU240" s="253" t="s">
        <v>87</v>
      </c>
      <c r="AV240" s="13" t="s">
        <v>87</v>
      </c>
      <c r="AW240" s="13" t="s">
        <v>4</v>
      </c>
      <c r="AX240" s="13" t="s">
        <v>85</v>
      </c>
      <c r="AY240" s="253" t="s">
        <v>158</v>
      </c>
    </row>
    <row r="241" s="2" customFormat="1" ht="24.15" customHeight="1">
      <c r="A241" s="39"/>
      <c r="B241" s="40"/>
      <c r="C241" s="228" t="s">
        <v>327</v>
      </c>
      <c r="D241" s="228" t="s">
        <v>161</v>
      </c>
      <c r="E241" s="229" t="s">
        <v>328</v>
      </c>
      <c r="F241" s="230" t="s">
        <v>329</v>
      </c>
      <c r="G241" s="231" t="s">
        <v>195</v>
      </c>
      <c r="H241" s="232">
        <v>50125.139999999999</v>
      </c>
      <c r="I241" s="233"/>
      <c r="J241" s="234">
        <f>ROUND(I241*H241,2)</f>
        <v>0</v>
      </c>
      <c r="K241" s="235"/>
      <c r="L241" s="45"/>
      <c r="M241" s="236" t="s">
        <v>1</v>
      </c>
      <c r="N241" s="237" t="s">
        <v>42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165</v>
      </c>
      <c r="AT241" s="240" t="s">
        <v>161</v>
      </c>
      <c r="AU241" s="240" t="s">
        <v>87</v>
      </c>
      <c r="AY241" s="18" t="s">
        <v>158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85</v>
      </c>
      <c r="BK241" s="241">
        <f>ROUND(I241*H241,2)</f>
        <v>0</v>
      </c>
      <c r="BL241" s="18" t="s">
        <v>165</v>
      </c>
      <c r="BM241" s="240" t="s">
        <v>330</v>
      </c>
    </row>
    <row r="242" s="13" customFormat="1">
      <c r="A242" s="13"/>
      <c r="B242" s="242"/>
      <c r="C242" s="243"/>
      <c r="D242" s="244" t="s">
        <v>167</v>
      </c>
      <c r="E242" s="243"/>
      <c r="F242" s="246" t="s">
        <v>331</v>
      </c>
      <c r="G242" s="243"/>
      <c r="H242" s="247">
        <v>50125.139999999999</v>
      </c>
      <c r="I242" s="248"/>
      <c r="J242" s="243"/>
      <c r="K242" s="243"/>
      <c r="L242" s="249"/>
      <c r="M242" s="250"/>
      <c r="N242" s="251"/>
      <c r="O242" s="251"/>
      <c r="P242" s="251"/>
      <c r="Q242" s="251"/>
      <c r="R242" s="251"/>
      <c r="S242" s="251"/>
      <c r="T242" s="25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3" t="s">
        <v>167</v>
      </c>
      <c r="AU242" s="253" t="s">
        <v>87</v>
      </c>
      <c r="AV242" s="13" t="s">
        <v>87</v>
      </c>
      <c r="AW242" s="13" t="s">
        <v>4</v>
      </c>
      <c r="AX242" s="13" t="s">
        <v>85</v>
      </c>
      <c r="AY242" s="253" t="s">
        <v>158</v>
      </c>
    </row>
    <row r="243" s="2" customFormat="1" ht="24.15" customHeight="1">
      <c r="A243" s="39"/>
      <c r="B243" s="40"/>
      <c r="C243" s="228" t="s">
        <v>332</v>
      </c>
      <c r="D243" s="228" t="s">
        <v>161</v>
      </c>
      <c r="E243" s="229" t="s">
        <v>333</v>
      </c>
      <c r="F243" s="230" t="s">
        <v>334</v>
      </c>
      <c r="G243" s="231" t="s">
        <v>195</v>
      </c>
      <c r="H243" s="232">
        <v>566.94600000000003</v>
      </c>
      <c r="I243" s="233"/>
      <c r="J243" s="234">
        <f>ROUND(I243*H243,2)</f>
        <v>0</v>
      </c>
      <c r="K243" s="235"/>
      <c r="L243" s="45"/>
      <c r="M243" s="236" t="s">
        <v>1</v>
      </c>
      <c r="N243" s="237" t="s">
        <v>42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165</v>
      </c>
      <c r="AT243" s="240" t="s">
        <v>161</v>
      </c>
      <c r="AU243" s="240" t="s">
        <v>87</v>
      </c>
      <c r="AY243" s="18" t="s">
        <v>158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85</v>
      </c>
      <c r="BK243" s="241">
        <f>ROUND(I243*H243,2)</f>
        <v>0</v>
      </c>
      <c r="BL243" s="18" t="s">
        <v>165</v>
      </c>
      <c r="BM243" s="240" t="s">
        <v>335</v>
      </c>
    </row>
    <row r="244" s="2" customFormat="1" ht="14.4" customHeight="1">
      <c r="A244" s="39"/>
      <c r="B244" s="40"/>
      <c r="C244" s="228" t="s">
        <v>336</v>
      </c>
      <c r="D244" s="228" t="s">
        <v>161</v>
      </c>
      <c r="E244" s="229" t="s">
        <v>337</v>
      </c>
      <c r="F244" s="230" t="s">
        <v>338</v>
      </c>
      <c r="G244" s="231" t="s">
        <v>195</v>
      </c>
      <c r="H244" s="232">
        <v>566.94600000000003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42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165</v>
      </c>
      <c r="AT244" s="240" t="s">
        <v>161</v>
      </c>
      <c r="AU244" s="240" t="s">
        <v>87</v>
      </c>
      <c r="AY244" s="18" t="s">
        <v>158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85</v>
      </c>
      <c r="BK244" s="241">
        <f>ROUND(I244*H244,2)</f>
        <v>0</v>
      </c>
      <c r="BL244" s="18" t="s">
        <v>165</v>
      </c>
      <c r="BM244" s="240" t="s">
        <v>339</v>
      </c>
    </row>
    <row r="245" s="2" customFormat="1" ht="14.4" customHeight="1">
      <c r="A245" s="39"/>
      <c r="B245" s="40"/>
      <c r="C245" s="228" t="s">
        <v>340</v>
      </c>
      <c r="D245" s="228" t="s">
        <v>161</v>
      </c>
      <c r="E245" s="229" t="s">
        <v>341</v>
      </c>
      <c r="F245" s="230" t="s">
        <v>342</v>
      </c>
      <c r="G245" s="231" t="s">
        <v>195</v>
      </c>
      <c r="H245" s="232">
        <v>50125.139999999999</v>
      </c>
      <c r="I245" s="233"/>
      <c r="J245" s="234">
        <f>ROUND(I245*H245,2)</f>
        <v>0</v>
      </c>
      <c r="K245" s="235"/>
      <c r="L245" s="45"/>
      <c r="M245" s="236" t="s">
        <v>1</v>
      </c>
      <c r="N245" s="237" t="s">
        <v>42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165</v>
      </c>
      <c r="AT245" s="240" t="s">
        <v>161</v>
      </c>
      <c r="AU245" s="240" t="s">
        <v>87</v>
      </c>
      <c r="AY245" s="18" t="s">
        <v>158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85</v>
      </c>
      <c r="BK245" s="241">
        <f>ROUND(I245*H245,2)</f>
        <v>0</v>
      </c>
      <c r="BL245" s="18" t="s">
        <v>165</v>
      </c>
      <c r="BM245" s="240" t="s">
        <v>343</v>
      </c>
    </row>
    <row r="246" s="13" customFormat="1">
      <c r="A246" s="13"/>
      <c r="B246" s="242"/>
      <c r="C246" s="243"/>
      <c r="D246" s="244" t="s">
        <v>167</v>
      </c>
      <c r="E246" s="243"/>
      <c r="F246" s="246" t="s">
        <v>331</v>
      </c>
      <c r="G246" s="243"/>
      <c r="H246" s="247">
        <v>50125.139999999999</v>
      </c>
      <c r="I246" s="248"/>
      <c r="J246" s="243"/>
      <c r="K246" s="243"/>
      <c r="L246" s="249"/>
      <c r="M246" s="250"/>
      <c r="N246" s="251"/>
      <c r="O246" s="251"/>
      <c r="P246" s="251"/>
      <c r="Q246" s="251"/>
      <c r="R246" s="251"/>
      <c r="S246" s="251"/>
      <c r="T246" s="25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3" t="s">
        <v>167</v>
      </c>
      <c r="AU246" s="253" t="s">
        <v>87</v>
      </c>
      <c r="AV246" s="13" t="s">
        <v>87</v>
      </c>
      <c r="AW246" s="13" t="s">
        <v>4</v>
      </c>
      <c r="AX246" s="13" t="s">
        <v>85</v>
      </c>
      <c r="AY246" s="253" t="s">
        <v>158</v>
      </c>
    </row>
    <row r="247" s="2" customFormat="1" ht="14.4" customHeight="1">
      <c r="A247" s="39"/>
      <c r="B247" s="40"/>
      <c r="C247" s="228" t="s">
        <v>344</v>
      </c>
      <c r="D247" s="228" t="s">
        <v>161</v>
      </c>
      <c r="E247" s="229" t="s">
        <v>345</v>
      </c>
      <c r="F247" s="230" t="s">
        <v>346</v>
      </c>
      <c r="G247" s="231" t="s">
        <v>195</v>
      </c>
      <c r="H247" s="232">
        <v>566.94600000000003</v>
      </c>
      <c r="I247" s="233"/>
      <c r="J247" s="234">
        <f>ROUND(I247*H247,2)</f>
        <v>0</v>
      </c>
      <c r="K247" s="235"/>
      <c r="L247" s="45"/>
      <c r="M247" s="236" t="s">
        <v>1</v>
      </c>
      <c r="N247" s="237" t="s">
        <v>42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165</v>
      </c>
      <c r="AT247" s="240" t="s">
        <v>161</v>
      </c>
      <c r="AU247" s="240" t="s">
        <v>87</v>
      </c>
      <c r="AY247" s="18" t="s">
        <v>158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85</v>
      </c>
      <c r="BK247" s="241">
        <f>ROUND(I247*H247,2)</f>
        <v>0</v>
      </c>
      <c r="BL247" s="18" t="s">
        <v>165</v>
      </c>
      <c r="BM247" s="240" t="s">
        <v>347</v>
      </c>
    </row>
    <row r="248" s="2" customFormat="1" ht="14.4" customHeight="1">
      <c r="A248" s="39"/>
      <c r="B248" s="40"/>
      <c r="C248" s="228" t="s">
        <v>348</v>
      </c>
      <c r="D248" s="228" t="s">
        <v>161</v>
      </c>
      <c r="E248" s="229" t="s">
        <v>349</v>
      </c>
      <c r="F248" s="230" t="s">
        <v>350</v>
      </c>
      <c r="G248" s="231" t="s">
        <v>195</v>
      </c>
      <c r="H248" s="232">
        <v>62.064999999999998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42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165</v>
      </c>
      <c r="AT248" s="240" t="s">
        <v>161</v>
      </c>
      <c r="AU248" s="240" t="s">
        <v>87</v>
      </c>
      <c r="AY248" s="18" t="s">
        <v>158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85</v>
      </c>
      <c r="BK248" s="241">
        <f>ROUND(I248*H248,2)</f>
        <v>0</v>
      </c>
      <c r="BL248" s="18" t="s">
        <v>165</v>
      </c>
      <c r="BM248" s="240" t="s">
        <v>351</v>
      </c>
    </row>
    <row r="249" s="13" customFormat="1">
      <c r="A249" s="13"/>
      <c r="B249" s="242"/>
      <c r="C249" s="243"/>
      <c r="D249" s="244" t="s">
        <v>167</v>
      </c>
      <c r="E249" s="245" t="s">
        <v>1</v>
      </c>
      <c r="F249" s="246" t="s">
        <v>254</v>
      </c>
      <c r="G249" s="243"/>
      <c r="H249" s="247">
        <v>49.325000000000003</v>
      </c>
      <c r="I249" s="248"/>
      <c r="J249" s="243"/>
      <c r="K249" s="243"/>
      <c r="L249" s="249"/>
      <c r="M249" s="250"/>
      <c r="N249" s="251"/>
      <c r="O249" s="251"/>
      <c r="P249" s="251"/>
      <c r="Q249" s="251"/>
      <c r="R249" s="251"/>
      <c r="S249" s="251"/>
      <c r="T249" s="25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3" t="s">
        <v>167</v>
      </c>
      <c r="AU249" s="253" t="s">
        <v>87</v>
      </c>
      <c r="AV249" s="13" t="s">
        <v>87</v>
      </c>
      <c r="AW249" s="13" t="s">
        <v>33</v>
      </c>
      <c r="AX249" s="13" t="s">
        <v>77</v>
      </c>
      <c r="AY249" s="253" t="s">
        <v>158</v>
      </c>
    </row>
    <row r="250" s="13" customFormat="1">
      <c r="A250" s="13"/>
      <c r="B250" s="242"/>
      <c r="C250" s="243"/>
      <c r="D250" s="244" t="s">
        <v>167</v>
      </c>
      <c r="E250" s="245" t="s">
        <v>1</v>
      </c>
      <c r="F250" s="246" t="s">
        <v>352</v>
      </c>
      <c r="G250" s="243"/>
      <c r="H250" s="247">
        <v>3.5</v>
      </c>
      <c r="I250" s="248"/>
      <c r="J250" s="243"/>
      <c r="K250" s="243"/>
      <c r="L250" s="249"/>
      <c r="M250" s="250"/>
      <c r="N250" s="251"/>
      <c r="O250" s="251"/>
      <c r="P250" s="251"/>
      <c r="Q250" s="251"/>
      <c r="R250" s="251"/>
      <c r="S250" s="251"/>
      <c r="T250" s="25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3" t="s">
        <v>167</v>
      </c>
      <c r="AU250" s="253" t="s">
        <v>87</v>
      </c>
      <c r="AV250" s="13" t="s">
        <v>87</v>
      </c>
      <c r="AW250" s="13" t="s">
        <v>33</v>
      </c>
      <c r="AX250" s="13" t="s">
        <v>77</v>
      </c>
      <c r="AY250" s="253" t="s">
        <v>158</v>
      </c>
    </row>
    <row r="251" s="13" customFormat="1">
      <c r="A251" s="13"/>
      <c r="B251" s="242"/>
      <c r="C251" s="243"/>
      <c r="D251" s="244" t="s">
        <v>167</v>
      </c>
      <c r="E251" s="245" t="s">
        <v>1</v>
      </c>
      <c r="F251" s="246" t="s">
        <v>256</v>
      </c>
      <c r="G251" s="243"/>
      <c r="H251" s="247">
        <v>9.2400000000000002</v>
      </c>
      <c r="I251" s="248"/>
      <c r="J251" s="243"/>
      <c r="K251" s="243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167</v>
      </c>
      <c r="AU251" s="253" t="s">
        <v>87</v>
      </c>
      <c r="AV251" s="13" t="s">
        <v>87</v>
      </c>
      <c r="AW251" s="13" t="s">
        <v>33</v>
      </c>
      <c r="AX251" s="13" t="s">
        <v>77</v>
      </c>
      <c r="AY251" s="253" t="s">
        <v>158</v>
      </c>
    </row>
    <row r="252" s="15" customFormat="1">
      <c r="A252" s="15"/>
      <c r="B252" s="268"/>
      <c r="C252" s="269"/>
      <c r="D252" s="244" t="s">
        <v>167</v>
      </c>
      <c r="E252" s="270" t="s">
        <v>1</v>
      </c>
      <c r="F252" s="271" t="s">
        <v>179</v>
      </c>
      <c r="G252" s="269"/>
      <c r="H252" s="272">
        <v>62.065000000000005</v>
      </c>
      <c r="I252" s="273"/>
      <c r="J252" s="269"/>
      <c r="K252" s="269"/>
      <c r="L252" s="274"/>
      <c r="M252" s="275"/>
      <c r="N252" s="276"/>
      <c r="O252" s="276"/>
      <c r="P252" s="276"/>
      <c r="Q252" s="276"/>
      <c r="R252" s="276"/>
      <c r="S252" s="276"/>
      <c r="T252" s="27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8" t="s">
        <v>167</v>
      </c>
      <c r="AU252" s="278" t="s">
        <v>87</v>
      </c>
      <c r="AV252" s="15" t="s">
        <v>165</v>
      </c>
      <c r="AW252" s="15" t="s">
        <v>33</v>
      </c>
      <c r="AX252" s="15" t="s">
        <v>85</v>
      </c>
      <c r="AY252" s="278" t="s">
        <v>158</v>
      </c>
    </row>
    <row r="253" s="2" customFormat="1" ht="24.15" customHeight="1">
      <c r="A253" s="39"/>
      <c r="B253" s="40"/>
      <c r="C253" s="228" t="s">
        <v>353</v>
      </c>
      <c r="D253" s="228" t="s">
        <v>161</v>
      </c>
      <c r="E253" s="229" t="s">
        <v>354</v>
      </c>
      <c r="F253" s="230" t="s">
        <v>355</v>
      </c>
      <c r="G253" s="231" t="s">
        <v>195</v>
      </c>
      <c r="H253" s="232">
        <v>12.5</v>
      </c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42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165</v>
      </c>
      <c r="AT253" s="240" t="s">
        <v>161</v>
      </c>
      <c r="AU253" s="240" t="s">
        <v>87</v>
      </c>
      <c r="AY253" s="18" t="s">
        <v>158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85</v>
      </c>
      <c r="BK253" s="241">
        <f>ROUND(I253*H253,2)</f>
        <v>0</v>
      </c>
      <c r="BL253" s="18" t="s">
        <v>165</v>
      </c>
      <c r="BM253" s="240" t="s">
        <v>356</v>
      </c>
    </row>
    <row r="254" s="14" customFormat="1">
      <c r="A254" s="14"/>
      <c r="B254" s="258"/>
      <c r="C254" s="259"/>
      <c r="D254" s="244" t="s">
        <v>167</v>
      </c>
      <c r="E254" s="260" t="s">
        <v>1</v>
      </c>
      <c r="F254" s="261" t="s">
        <v>175</v>
      </c>
      <c r="G254" s="259"/>
      <c r="H254" s="260" t="s">
        <v>1</v>
      </c>
      <c r="I254" s="262"/>
      <c r="J254" s="259"/>
      <c r="K254" s="259"/>
      <c r="L254" s="263"/>
      <c r="M254" s="264"/>
      <c r="N254" s="265"/>
      <c r="O254" s="265"/>
      <c r="P254" s="265"/>
      <c r="Q254" s="265"/>
      <c r="R254" s="265"/>
      <c r="S254" s="265"/>
      <c r="T254" s="26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7" t="s">
        <v>167</v>
      </c>
      <c r="AU254" s="267" t="s">
        <v>87</v>
      </c>
      <c r="AV254" s="14" t="s">
        <v>85</v>
      </c>
      <c r="AW254" s="14" t="s">
        <v>33</v>
      </c>
      <c r="AX254" s="14" t="s">
        <v>77</v>
      </c>
      <c r="AY254" s="267" t="s">
        <v>158</v>
      </c>
    </row>
    <row r="255" s="13" customFormat="1">
      <c r="A255" s="13"/>
      <c r="B255" s="242"/>
      <c r="C255" s="243"/>
      <c r="D255" s="244" t="s">
        <v>167</v>
      </c>
      <c r="E255" s="245" t="s">
        <v>1</v>
      </c>
      <c r="F255" s="246" t="s">
        <v>357</v>
      </c>
      <c r="G255" s="243"/>
      <c r="H255" s="247">
        <v>2.7200000000000002</v>
      </c>
      <c r="I255" s="248"/>
      <c r="J255" s="243"/>
      <c r="K255" s="243"/>
      <c r="L255" s="249"/>
      <c r="M255" s="250"/>
      <c r="N255" s="251"/>
      <c r="O255" s="251"/>
      <c r="P255" s="251"/>
      <c r="Q255" s="251"/>
      <c r="R255" s="251"/>
      <c r="S255" s="251"/>
      <c r="T255" s="25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3" t="s">
        <v>167</v>
      </c>
      <c r="AU255" s="253" t="s">
        <v>87</v>
      </c>
      <c r="AV255" s="13" t="s">
        <v>87</v>
      </c>
      <c r="AW255" s="13" t="s">
        <v>33</v>
      </c>
      <c r="AX255" s="13" t="s">
        <v>77</v>
      </c>
      <c r="AY255" s="253" t="s">
        <v>158</v>
      </c>
    </row>
    <row r="256" s="14" customFormat="1">
      <c r="A256" s="14"/>
      <c r="B256" s="258"/>
      <c r="C256" s="259"/>
      <c r="D256" s="244" t="s">
        <v>167</v>
      </c>
      <c r="E256" s="260" t="s">
        <v>1</v>
      </c>
      <c r="F256" s="261" t="s">
        <v>176</v>
      </c>
      <c r="G256" s="259"/>
      <c r="H256" s="260" t="s">
        <v>1</v>
      </c>
      <c r="I256" s="262"/>
      <c r="J256" s="259"/>
      <c r="K256" s="259"/>
      <c r="L256" s="263"/>
      <c r="M256" s="264"/>
      <c r="N256" s="265"/>
      <c r="O256" s="265"/>
      <c r="P256" s="265"/>
      <c r="Q256" s="265"/>
      <c r="R256" s="265"/>
      <c r="S256" s="265"/>
      <c r="T256" s="26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7" t="s">
        <v>167</v>
      </c>
      <c r="AU256" s="267" t="s">
        <v>87</v>
      </c>
      <c r="AV256" s="14" t="s">
        <v>85</v>
      </c>
      <c r="AW256" s="14" t="s">
        <v>33</v>
      </c>
      <c r="AX256" s="14" t="s">
        <v>77</v>
      </c>
      <c r="AY256" s="267" t="s">
        <v>158</v>
      </c>
    </row>
    <row r="257" s="13" customFormat="1">
      <c r="A257" s="13"/>
      <c r="B257" s="242"/>
      <c r="C257" s="243"/>
      <c r="D257" s="244" t="s">
        <v>167</v>
      </c>
      <c r="E257" s="245" t="s">
        <v>1</v>
      </c>
      <c r="F257" s="246" t="s">
        <v>358</v>
      </c>
      <c r="G257" s="243"/>
      <c r="H257" s="247">
        <v>4.5</v>
      </c>
      <c r="I257" s="248"/>
      <c r="J257" s="243"/>
      <c r="K257" s="243"/>
      <c r="L257" s="249"/>
      <c r="M257" s="250"/>
      <c r="N257" s="251"/>
      <c r="O257" s="251"/>
      <c r="P257" s="251"/>
      <c r="Q257" s="251"/>
      <c r="R257" s="251"/>
      <c r="S257" s="251"/>
      <c r="T257" s="25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3" t="s">
        <v>167</v>
      </c>
      <c r="AU257" s="253" t="s">
        <v>87</v>
      </c>
      <c r="AV257" s="13" t="s">
        <v>87</v>
      </c>
      <c r="AW257" s="13" t="s">
        <v>33</v>
      </c>
      <c r="AX257" s="13" t="s">
        <v>77</v>
      </c>
      <c r="AY257" s="253" t="s">
        <v>158</v>
      </c>
    </row>
    <row r="258" s="13" customFormat="1">
      <c r="A258" s="13"/>
      <c r="B258" s="242"/>
      <c r="C258" s="243"/>
      <c r="D258" s="244" t="s">
        <v>167</v>
      </c>
      <c r="E258" s="245" t="s">
        <v>1</v>
      </c>
      <c r="F258" s="246" t="s">
        <v>359</v>
      </c>
      <c r="G258" s="243"/>
      <c r="H258" s="247">
        <v>5.2800000000000002</v>
      </c>
      <c r="I258" s="248"/>
      <c r="J258" s="243"/>
      <c r="K258" s="243"/>
      <c r="L258" s="249"/>
      <c r="M258" s="250"/>
      <c r="N258" s="251"/>
      <c r="O258" s="251"/>
      <c r="P258" s="251"/>
      <c r="Q258" s="251"/>
      <c r="R258" s="251"/>
      <c r="S258" s="251"/>
      <c r="T258" s="25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3" t="s">
        <v>167</v>
      </c>
      <c r="AU258" s="253" t="s">
        <v>87</v>
      </c>
      <c r="AV258" s="13" t="s">
        <v>87</v>
      </c>
      <c r="AW258" s="13" t="s">
        <v>33</v>
      </c>
      <c r="AX258" s="13" t="s">
        <v>77</v>
      </c>
      <c r="AY258" s="253" t="s">
        <v>158</v>
      </c>
    </row>
    <row r="259" s="15" customFormat="1">
      <c r="A259" s="15"/>
      <c r="B259" s="268"/>
      <c r="C259" s="269"/>
      <c r="D259" s="244" t="s">
        <v>167</v>
      </c>
      <c r="E259" s="270" t="s">
        <v>1</v>
      </c>
      <c r="F259" s="271" t="s">
        <v>179</v>
      </c>
      <c r="G259" s="269"/>
      <c r="H259" s="272">
        <v>12.5</v>
      </c>
      <c r="I259" s="273"/>
      <c r="J259" s="269"/>
      <c r="K259" s="269"/>
      <c r="L259" s="274"/>
      <c r="M259" s="275"/>
      <c r="N259" s="276"/>
      <c r="O259" s="276"/>
      <c r="P259" s="276"/>
      <c r="Q259" s="276"/>
      <c r="R259" s="276"/>
      <c r="S259" s="276"/>
      <c r="T259" s="27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8" t="s">
        <v>167</v>
      </c>
      <c r="AU259" s="278" t="s">
        <v>87</v>
      </c>
      <c r="AV259" s="15" t="s">
        <v>165</v>
      </c>
      <c r="AW259" s="15" t="s">
        <v>33</v>
      </c>
      <c r="AX259" s="15" t="s">
        <v>85</v>
      </c>
      <c r="AY259" s="278" t="s">
        <v>158</v>
      </c>
    </row>
    <row r="260" s="2" customFormat="1" ht="24.15" customHeight="1">
      <c r="A260" s="39"/>
      <c r="B260" s="40"/>
      <c r="C260" s="228" t="s">
        <v>360</v>
      </c>
      <c r="D260" s="228" t="s">
        <v>161</v>
      </c>
      <c r="E260" s="229" t="s">
        <v>361</v>
      </c>
      <c r="F260" s="230" t="s">
        <v>362</v>
      </c>
      <c r="G260" s="231" t="s">
        <v>195</v>
      </c>
      <c r="H260" s="232">
        <v>35.064999999999998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42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0.058999999999999997</v>
      </c>
      <c r="T260" s="239">
        <f>S260*H260</f>
        <v>2.0688349999999995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165</v>
      </c>
      <c r="AT260" s="240" t="s">
        <v>161</v>
      </c>
      <c r="AU260" s="240" t="s">
        <v>87</v>
      </c>
      <c r="AY260" s="18" t="s">
        <v>158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85</v>
      </c>
      <c r="BK260" s="241">
        <f>ROUND(I260*H260,2)</f>
        <v>0</v>
      </c>
      <c r="BL260" s="18" t="s">
        <v>165</v>
      </c>
      <c r="BM260" s="240" t="s">
        <v>363</v>
      </c>
    </row>
    <row r="261" s="14" customFormat="1">
      <c r="A261" s="14"/>
      <c r="B261" s="258"/>
      <c r="C261" s="259"/>
      <c r="D261" s="244" t="s">
        <v>167</v>
      </c>
      <c r="E261" s="260" t="s">
        <v>1</v>
      </c>
      <c r="F261" s="261" t="s">
        <v>175</v>
      </c>
      <c r="G261" s="259"/>
      <c r="H261" s="260" t="s">
        <v>1</v>
      </c>
      <c r="I261" s="262"/>
      <c r="J261" s="259"/>
      <c r="K261" s="259"/>
      <c r="L261" s="263"/>
      <c r="M261" s="264"/>
      <c r="N261" s="265"/>
      <c r="O261" s="265"/>
      <c r="P261" s="265"/>
      <c r="Q261" s="265"/>
      <c r="R261" s="265"/>
      <c r="S261" s="265"/>
      <c r="T261" s="26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7" t="s">
        <v>167</v>
      </c>
      <c r="AU261" s="267" t="s">
        <v>87</v>
      </c>
      <c r="AV261" s="14" t="s">
        <v>85</v>
      </c>
      <c r="AW261" s="14" t="s">
        <v>33</v>
      </c>
      <c r="AX261" s="14" t="s">
        <v>77</v>
      </c>
      <c r="AY261" s="267" t="s">
        <v>158</v>
      </c>
    </row>
    <row r="262" s="13" customFormat="1">
      <c r="A262" s="13"/>
      <c r="B262" s="242"/>
      <c r="C262" s="243"/>
      <c r="D262" s="244" t="s">
        <v>167</v>
      </c>
      <c r="E262" s="245" t="s">
        <v>1</v>
      </c>
      <c r="F262" s="246" t="s">
        <v>358</v>
      </c>
      <c r="G262" s="243"/>
      <c r="H262" s="247">
        <v>4.5</v>
      </c>
      <c r="I262" s="248"/>
      <c r="J262" s="243"/>
      <c r="K262" s="243"/>
      <c r="L262" s="249"/>
      <c r="M262" s="250"/>
      <c r="N262" s="251"/>
      <c r="O262" s="251"/>
      <c r="P262" s="251"/>
      <c r="Q262" s="251"/>
      <c r="R262" s="251"/>
      <c r="S262" s="251"/>
      <c r="T262" s="25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3" t="s">
        <v>167</v>
      </c>
      <c r="AU262" s="253" t="s">
        <v>87</v>
      </c>
      <c r="AV262" s="13" t="s">
        <v>87</v>
      </c>
      <c r="AW262" s="13" t="s">
        <v>33</v>
      </c>
      <c r="AX262" s="13" t="s">
        <v>77</v>
      </c>
      <c r="AY262" s="253" t="s">
        <v>158</v>
      </c>
    </row>
    <row r="263" s="13" customFormat="1">
      <c r="A263" s="13"/>
      <c r="B263" s="242"/>
      <c r="C263" s="243"/>
      <c r="D263" s="244" t="s">
        <v>167</v>
      </c>
      <c r="E263" s="245" t="s">
        <v>1</v>
      </c>
      <c r="F263" s="246" t="s">
        <v>364</v>
      </c>
      <c r="G263" s="243"/>
      <c r="H263" s="247">
        <v>5.4400000000000004</v>
      </c>
      <c r="I263" s="248"/>
      <c r="J263" s="243"/>
      <c r="K263" s="243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167</v>
      </c>
      <c r="AU263" s="253" t="s">
        <v>87</v>
      </c>
      <c r="AV263" s="13" t="s">
        <v>87</v>
      </c>
      <c r="AW263" s="13" t="s">
        <v>33</v>
      </c>
      <c r="AX263" s="13" t="s">
        <v>77</v>
      </c>
      <c r="AY263" s="253" t="s">
        <v>158</v>
      </c>
    </row>
    <row r="264" s="13" customFormat="1">
      <c r="A264" s="13"/>
      <c r="B264" s="242"/>
      <c r="C264" s="243"/>
      <c r="D264" s="244" t="s">
        <v>167</v>
      </c>
      <c r="E264" s="245" t="s">
        <v>1</v>
      </c>
      <c r="F264" s="246" t="s">
        <v>365</v>
      </c>
      <c r="G264" s="243"/>
      <c r="H264" s="247">
        <v>6.2999999999999998</v>
      </c>
      <c r="I264" s="248"/>
      <c r="J264" s="243"/>
      <c r="K264" s="243"/>
      <c r="L264" s="249"/>
      <c r="M264" s="250"/>
      <c r="N264" s="251"/>
      <c r="O264" s="251"/>
      <c r="P264" s="251"/>
      <c r="Q264" s="251"/>
      <c r="R264" s="251"/>
      <c r="S264" s="251"/>
      <c r="T264" s="25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3" t="s">
        <v>167</v>
      </c>
      <c r="AU264" s="253" t="s">
        <v>87</v>
      </c>
      <c r="AV264" s="13" t="s">
        <v>87</v>
      </c>
      <c r="AW264" s="13" t="s">
        <v>33</v>
      </c>
      <c r="AX264" s="13" t="s">
        <v>77</v>
      </c>
      <c r="AY264" s="253" t="s">
        <v>158</v>
      </c>
    </row>
    <row r="265" s="14" customFormat="1">
      <c r="A265" s="14"/>
      <c r="B265" s="258"/>
      <c r="C265" s="259"/>
      <c r="D265" s="244" t="s">
        <v>167</v>
      </c>
      <c r="E265" s="260" t="s">
        <v>1</v>
      </c>
      <c r="F265" s="261" t="s">
        <v>176</v>
      </c>
      <c r="G265" s="259"/>
      <c r="H265" s="260" t="s">
        <v>1</v>
      </c>
      <c r="I265" s="262"/>
      <c r="J265" s="259"/>
      <c r="K265" s="259"/>
      <c r="L265" s="263"/>
      <c r="M265" s="264"/>
      <c r="N265" s="265"/>
      <c r="O265" s="265"/>
      <c r="P265" s="265"/>
      <c r="Q265" s="265"/>
      <c r="R265" s="265"/>
      <c r="S265" s="265"/>
      <c r="T265" s="26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7" t="s">
        <v>167</v>
      </c>
      <c r="AU265" s="267" t="s">
        <v>87</v>
      </c>
      <c r="AV265" s="14" t="s">
        <v>85</v>
      </c>
      <c r="AW265" s="14" t="s">
        <v>33</v>
      </c>
      <c r="AX265" s="14" t="s">
        <v>77</v>
      </c>
      <c r="AY265" s="267" t="s">
        <v>158</v>
      </c>
    </row>
    <row r="266" s="13" customFormat="1">
      <c r="A266" s="13"/>
      <c r="B266" s="242"/>
      <c r="C266" s="243"/>
      <c r="D266" s="244" t="s">
        <v>167</v>
      </c>
      <c r="E266" s="245" t="s">
        <v>1</v>
      </c>
      <c r="F266" s="246" t="s">
        <v>365</v>
      </c>
      <c r="G266" s="243"/>
      <c r="H266" s="247">
        <v>6.2999999999999998</v>
      </c>
      <c r="I266" s="248"/>
      <c r="J266" s="243"/>
      <c r="K266" s="243"/>
      <c r="L266" s="249"/>
      <c r="M266" s="250"/>
      <c r="N266" s="251"/>
      <c r="O266" s="251"/>
      <c r="P266" s="251"/>
      <c r="Q266" s="251"/>
      <c r="R266" s="251"/>
      <c r="S266" s="251"/>
      <c r="T266" s="25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3" t="s">
        <v>167</v>
      </c>
      <c r="AU266" s="253" t="s">
        <v>87</v>
      </c>
      <c r="AV266" s="13" t="s">
        <v>87</v>
      </c>
      <c r="AW266" s="13" t="s">
        <v>33</v>
      </c>
      <c r="AX266" s="13" t="s">
        <v>77</v>
      </c>
      <c r="AY266" s="253" t="s">
        <v>158</v>
      </c>
    </row>
    <row r="267" s="13" customFormat="1">
      <c r="A267" s="13"/>
      <c r="B267" s="242"/>
      <c r="C267" s="243"/>
      <c r="D267" s="244" t="s">
        <v>167</v>
      </c>
      <c r="E267" s="245" t="s">
        <v>1</v>
      </c>
      <c r="F267" s="246" t="s">
        <v>366</v>
      </c>
      <c r="G267" s="243"/>
      <c r="H267" s="247">
        <v>4.4249999999999998</v>
      </c>
      <c r="I267" s="248"/>
      <c r="J267" s="243"/>
      <c r="K267" s="243"/>
      <c r="L267" s="249"/>
      <c r="M267" s="250"/>
      <c r="N267" s="251"/>
      <c r="O267" s="251"/>
      <c r="P267" s="251"/>
      <c r="Q267" s="251"/>
      <c r="R267" s="251"/>
      <c r="S267" s="251"/>
      <c r="T267" s="25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3" t="s">
        <v>167</v>
      </c>
      <c r="AU267" s="253" t="s">
        <v>87</v>
      </c>
      <c r="AV267" s="13" t="s">
        <v>87</v>
      </c>
      <c r="AW267" s="13" t="s">
        <v>33</v>
      </c>
      <c r="AX267" s="13" t="s">
        <v>77</v>
      </c>
      <c r="AY267" s="253" t="s">
        <v>158</v>
      </c>
    </row>
    <row r="268" s="13" customFormat="1">
      <c r="A268" s="13"/>
      <c r="B268" s="242"/>
      <c r="C268" s="243"/>
      <c r="D268" s="244" t="s">
        <v>167</v>
      </c>
      <c r="E268" s="245" t="s">
        <v>1</v>
      </c>
      <c r="F268" s="246" t="s">
        <v>358</v>
      </c>
      <c r="G268" s="243"/>
      <c r="H268" s="247">
        <v>4.5</v>
      </c>
      <c r="I268" s="248"/>
      <c r="J268" s="243"/>
      <c r="K268" s="243"/>
      <c r="L268" s="249"/>
      <c r="M268" s="250"/>
      <c r="N268" s="251"/>
      <c r="O268" s="251"/>
      <c r="P268" s="251"/>
      <c r="Q268" s="251"/>
      <c r="R268" s="251"/>
      <c r="S268" s="251"/>
      <c r="T268" s="25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3" t="s">
        <v>167</v>
      </c>
      <c r="AU268" s="253" t="s">
        <v>87</v>
      </c>
      <c r="AV268" s="13" t="s">
        <v>87</v>
      </c>
      <c r="AW268" s="13" t="s">
        <v>33</v>
      </c>
      <c r="AX268" s="13" t="s">
        <v>77</v>
      </c>
      <c r="AY268" s="253" t="s">
        <v>158</v>
      </c>
    </row>
    <row r="269" s="13" customFormat="1">
      <c r="A269" s="13"/>
      <c r="B269" s="242"/>
      <c r="C269" s="243"/>
      <c r="D269" s="244" t="s">
        <v>167</v>
      </c>
      <c r="E269" s="245" t="s">
        <v>1</v>
      </c>
      <c r="F269" s="246" t="s">
        <v>367</v>
      </c>
      <c r="G269" s="243"/>
      <c r="H269" s="247">
        <v>3.6000000000000001</v>
      </c>
      <c r="I269" s="248"/>
      <c r="J269" s="243"/>
      <c r="K269" s="243"/>
      <c r="L269" s="249"/>
      <c r="M269" s="250"/>
      <c r="N269" s="251"/>
      <c r="O269" s="251"/>
      <c r="P269" s="251"/>
      <c r="Q269" s="251"/>
      <c r="R269" s="251"/>
      <c r="S269" s="251"/>
      <c r="T269" s="25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3" t="s">
        <v>167</v>
      </c>
      <c r="AU269" s="253" t="s">
        <v>87</v>
      </c>
      <c r="AV269" s="13" t="s">
        <v>87</v>
      </c>
      <c r="AW269" s="13" t="s">
        <v>33</v>
      </c>
      <c r="AX269" s="13" t="s">
        <v>77</v>
      </c>
      <c r="AY269" s="253" t="s">
        <v>158</v>
      </c>
    </row>
    <row r="270" s="15" customFormat="1">
      <c r="A270" s="15"/>
      <c r="B270" s="268"/>
      <c r="C270" s="269"/>
      <c r="D270" s="244" t="s">
        <v>167</v>
      </c>
      <c r="E270" s="270" t="s">
        <v>1</v>
      </c>
      <c r="F270" s="271" t="s">
        <v>179</v>
      </c>
      <c r="G270" s="269"/>
      <c r="H270" s="272">
        <v>35.065000000000005</v>
      </c>
      <c r="I270" s="273"/>
      <c r="J270" s="269"/>
      <c r="K270" s="269"/>
      <c r="L270" s="274"/>
      <c r="M270" s="275"/>
      <c r="N270" s="276"/>
      <c r="O270" s="276"/>
      <c r="P270" s="276"/>
      <c r="Q270" s="276"/>
      <c r="R270" s="276"/>
      <c r="S270" s="276"/>
      <c r="T270" s="27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8" t="s">
        <v>167</v>
      </c>
      <c r="AU270" s="278" t="s">
        <v>87</v>
      </c>
      <c r="AV270" s="15" t="s">
        <v>165</v>
      </c>
      <c r="AW270" s="15" t="s">
        <v>33</v>
      </c>
      <c r="AX270" s="15" t="s">
        <v>85</v>
      </c>
      <c r="AY270" s="278" t="s">
        <v>158</v>
      </c>
    </row>
    <row r="271" s="2" customFormat="1" ht="14.4" customHeight="1">
      <c r="A271" s="39"/>
      <c r="B271" s="40"/>
      <c r="C271" s="228" t="s">
        <v>368</v>
      </c>
      <c r="D271" s="228" t="s">
        <v>161</v>
      </c>
      <c r="E271" s="229" t="s">
        <v>369</v>
      </c>
      <c r="F271" s="230" t="s">
        <v>370</v>
      </c>
      <c r="G271" s="231" t="s">
        <v>195</v>
      </c>
      <c r="H271" s="232">
        <v>12.99</v>
      </c>
      <c r="I271" s="233"/>
      <c r="J271" s="234">
        <f>ROUND(I271*H271,2)</f>
        <v>0</v>
      </c>
      <c r="K271" s="235"/>
      <c r="L271" s="45"/>
      <c r="M271" s="236" t="s">
        <v>1</v>
      </c>
      <c r="N271" s="237" t="s">
        <v>42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0.062</v>
      </c>
      <c r="T271" s="239">
        <f>S271*H271</f>
        <v>0.80537999999999998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165</v>
      </c>
      <c r="AT271" s="240" t="s">
        <v>161</v>
      </c>
      <c r="AU271" s="240" t="s">
        <v>87</v>
      </c>
      <c r="AY271" s="18" t="s">
        <v>158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85</v>
      </c>
      <c r="BK271" s="241">
        <f>ROUND(I271*H271,2)</f>
        <v>0</v>
      </c>
      <c r="BL271" s="18" t="s">
        <v>165</v>
      </c>
      <c r="BM271" s="240" t="s">
        <v>371</v>
      </c>
    </row>
    <row r="272" s="13" customFormat="1">
      <c r="A272" s="13"/>
      <c r="B272" s="242"/>
      <c r="C272" s="243"/>
      <c r="D272" s="244" t="s">
        <v>167</v>
      </c>
      <c r="E272" s="245" t="s">
        <v>1</v>
      </c>
      <c r="F272" s="246" t="s">
        <v>256</v>
      </c>
      <c r="G272" s="243"/>
      <c r="H272" s="247">
        <v>9.2400000000000002</v>
      </c>
      <c r="I272" s="248"/>
      <c r="J272" s="243"/>
      <c r="K272" s="243"/>
      <c r="L272" s="249"/>
      <c r="M272" s="250"/>
      <c r="N272" s="251"/>
      <c r="O272" s="251"/>
      <c r="P272" s="251"/>
      <c r="Q272" s="251"/>
      <c r="R272" s="251"/>
      <c r="S272" s="251"/>
      <c r="T272" s="25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3" t="s">
        <v>167</v>
      </c>
      <c r="AU272" s="253" t="s">
        <v>87</v>
      </c>
      <c r="AV272" s="13" t="s">
        <v>87</v>
      </c>
      <c r="AW272" s="13" t="s">
        <v>33</v>
      </c>
      <c r="AX272" s="13" t="s">
        <v>77</v>
      </c>
      <c r="AY272" s="253" t="s">
        <v>158</v>
      </c>
    </row>
    <row r="273" s="13" customFormat="1">
      <c r="A273" s="13"/>
      <c r="B273" s="242"/>
      <c r="C273" s="243"/>
      <c r="D273" s="244" t="s">
        <v>167</v>
      </c>
      <c r="E273" s="245" t="s">
        <v>1</v>
      </c>
      <c r="F273" s="246" t="s">
        <v>257</v>
      </c>
      <c r="G273" s="243"/>
      <c r="H273" s="247">
        <v>3.75</v>
      </c>
      <c r="I273" s="248"/>
      <c r="J273" s="243"/>
      <c r="K273" s="243"/>
      <c r="L273" s="249"/>
      <c r="M273" s="250"/>
      <c r="N273" s="251"/>
      <c r="O273" s="251"/>
      <c r="P273" s="251"/>
      <c r="Q273" s="251"/>
      <c r="R273" s="251"/>
      <c r="S273" s="251"/>
      <c r="T273" s="25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3" t="s">
        <v>167</v>
      </c>
      <c r="AU273" s="253" t="s">
        <v>87</v>
      </c>
      <c r="AV273" s="13" t="s">
        <v>87</v>
      </c>
      <c r="AW273" s="13" t="s">
        <v>33</v>
      </c>
      <c r="AX273" s="13" t="s">
        <v>77</v>
      </c>
      <c r="AY273" s="253" t="s">
        <v>158</v>
      </c>
    </row>
    <row r="274" s="15" customFormat="1">
      <c r="A274" s="15"/>
      <c r="B274" s="268"/>
      <c r="C274" s="269"/>
      <c r="D274" s="244" t="s">
        <v>167</v>
      </c>
      <c r="E274" s="270" t="s">
        <v>1</v>
      </c>
      <c r="F274" s="271" t="s">
        <v>179</v>
      </c>
      <c r="G274" s="269"/>
      <c r="H274" s="272">
        <v>12.99</v>
      </c>
      <c r="I274" s="273"/>
      <c r="J274" s="269"/>
      <c r="K274" s="269"/>
      <c r="L274" s="274"/>
      <c r="M274" s="275"/>
      <c r="N274" s="276"/>
      <c r="O274" s="276"/>
      <c r="P274" s="276"/>
      <c r="Q274" s="276"/>
      <c r="R274" s="276"/>
      <c r="S274" s="276"/>
      <c r="T274" s="27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8" t="s">
        <v>167</v>
      </c>
      <c r="AU274" s="278" t="s">
        <v>87</v>
      </c>
      <c r="AV274" s="15" t="s">
        <v>165</v>
      </c>
      <c r="AW274" s="15" t="s">
        <v>33</v>
      </c>
      <c r="AX274" s="15" t="s">
        <v>85</v>
      </c>
      <c r="AY274" s="278" t="s">
        <v>158</v>
      </c>
    </row>
    <row r="275" s="2" customFormat="1" ht="37.8" customHeight="1">
      <c r="A275" s="39"/>
      <c r="B275" s="40"/>
      <c r="C275" s="228" t="s">
        <v>372</v>
      </c>
      <c r="D275" s="228" t="s">
        <v>161</v>
      </c>
      <c r="E275" s="229" t="s">
        <v>373</v>
      </c>
      <c r="F275" s="230" t="s">
        <v>374</v>
      </c>
      <c r="G275" s="231" t="s">
        <v>195</v>
      </c>
      <c r="H275" s="232">
        <v>387.39999999999998</v>
      </c>
      <c r="I275" s="233"/>
      <c r="J275" s="234">
        <f>ROUND(I275*H275,2)</f>
        <v>0</v>
      </c>
      <c r="K275" s="235"/>
      <c r="L275" s="45"/>
      <c r="M275" s="236" t="s">
        <v>1</v>
      </c>
      <c r="N275" s="237" t="s">
        <v>42</v>
      </c>
      <c r="O275" s="92"/>
      <c r="P275" s="238">
        <f>O275*H275</f>
        <v>0</v>
      </c>
      <c r="Q275" s="238">
        <v>0</v>
      </c>
      <c r="R275" s="238">
        <f>Q275*H275</f>
        <v>0</v>
      </c>
      <c r="S275" s="238">
        <v>0.058999999999999997</v>
      </c>
      <c r="T275" s="239">
        <f>S275*H275</f>
        <v>22.856599999999997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165</v>
      </c>
      <c r="AT275" s="240" t="s">
        <v>161</v>
      </c>
      <c r="AU275" s="240" t="s">
        <v>87</v>
      </c>
      <c r="AY275" s="18" t="s">
        <v>158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85</v>
      </c>
      <c r="BK275" s="241">
        <f>ROUND(I275*H275,2)</f>
        <v>0</v>
      </c>
      <c r="BL275" s="18" t="s">
        <v>165</v>
      </c>
      <c r="BM275" s="240" t="s">
        <v>375</v>
      </c>
    </row>
    <row r="276" s="2" customFormat="1" ht="24.15" customHeight="1">
      <c r="A276" s="39"/>
      <c r="B276" s="40"/>
      <c r="C276" s="228" t="s">
        <v>376</v>
      </c>
      <c r="D276" s="228" t="s">
        <v>161</v>
      </c>
      <c r="E276" s="229" t="s">
        <v>377</v>
      </c>
      <c r="F276" s="230" t="s">
        <v>378</v>
      </c>
      <c r="G276" s="231" t="s">
        <v>195</v>
      </c>
      <c r="H276" s="232">
        <v>137.55000000000001</v>
      </c>
      <c r="I276" s="233"/>
      <c r="J276" s="234">
        <f>ROUND(I276*H276,2)</f>
        <v>0</v>
      </c>
      <c r="K276" s="235"/>
      <c r="L276" s="45"/>
      <c r="M276" s="236" t="s">
        <v>1</v>
      </c>
      <c r="N276" s="237" t="s">
        <v>42</v>
      </c>
      <c r="O276" s="92"/>
      <c r="P276" s="238">
        <f>O276*H276</f>
        <v>0</v>
      </c>
      <c r="Q276" s="238">
        <v>0</v>
      </c>
      <c r="R276" s="238">
        <f>Q276*H276</f>
        <v>0</v>
      </c>
      <c r="S276" s="238">
        <v>0.0106</v>
      </c>
      <c r="T276" s="239">
        <f>S276*H276</f>
        <v>1.4580300000000002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165</v>
      </c>
      <c r="AT276" s="240" t="s">
        <v>161</v>
      </c>
      <c r="AU276" s="240" t="s">
        <v>87</v>
      </c>
      <c r="AY276" s="18" t="s">
        <v>158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85</v>
      </c>
      <c r="BK276" s="241">
        <f>ROUND(I276*H276,2)</f>
        <v>0</v>
      </c>
      <c r="BL276" s="18" t="s">
        <v>165</v>
      </c>
      <c r="BM276" s="240" t="s">
        <v>379</v>
      </c>
    </row>
    <row r="277" s="2" customFormat="1" ht="24.15" customHeight="1">
      <c r="A277" s="39"/>
      <c r="B277" s="40"/>
      <c r="C277" s="228" t="s">
        <v>380</v>
      </c>
      <c r="D277" s="228" t="s">
        <v>161</v>
      </c>
      <c r="E277" s="229" t="s">
        <v>381</v>
      </c>
      <c r="F277" s="230" t="s">
        <v>382</v>
      </c>
      <c r="G277" s="231" t="s">
        <v>164</v>
      </c>
      <c r="H277" s="232">
        <v>1</v>
      </c>
      <c r="I277" s="233"/>
      <c r="J277" s="234">
        <f>ROUND(I277*H277,2)</f>
        <v>0</v>
      </c>
      <c r="K277" s="235"/>
      <c r="L277" s="45"/>
      <c r="M277" s="236" t="s">
        <v>1</v>
      </c>
      <c r="N277" s="237" t="s">
        <v>42</v>
      </c>
      <c r="O277" s="92"/>
      <c r="P277" s="238">
        <f>O277*H277</f>
        <v>0</v>
      </c>
      <c r="Q277" s="238">
        <v>0.48818</v>
      </c>
      <c r="R277" s="238">
        <f>Q277*H277</f>
        <v>0.48818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165</v>
      </c>
      <c r="AT277" s="240" t="s">
        <v>161</v>
      </c>
      <c r="AU277" s="240" t="s">
        <v>87</v>
      </c>
      <c r="AY277" s="18" t="s">
        <v>158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85</v>
      </c>
      <c r="BK277" s="241">
        <f>ROUND(I277*H277,2)</f>
        <v>0</v>
      </c>
      <c r="BL277" s="18" t="s">
        <v>165</v>
      </c>
      <c r="BM277" s="240" t="s">
        <v>383</v>
      </c>
    </row>
    <row r="278" s="2" customFormat="1" ht="24.15" customHeight="1">
      <c r="A278" s="39"/>
      <c r="B278" s="40"/>
      <c r="C278" s="290" t="s">
        <v>384</v>
      </c>
      <c r="D278" s="290" t="s">
        <v>290</v>
      </c>
      <c r="E278" s="291" t="s">
        <v>385</v>
      </c>
      <c r="F278" s="292" t="s">
        <v>386</v>
      </c>
      <c r="G278" s="293" t="s">
        <v>387</v>
      </c>
      <c r="H278" s="294">
        <v>1</v>
      </c>
      <c r="I278" s="295"/>
      <c r="J278" s="296">
        <f>ROUND(I278*H278,2)</f>
        <v>0</v>
      </c>
      <c r="K278" s="297"/>
      <c r="L278" s="298"/>
      <c r="M278" s="299" t="s">
        <v>1</v>
      </c>
      <c r="N278" s="300" t="s">
        <v>42</v>
      </c>
      <c r="O278" s="92"/>
      <c r="P278" s="238">
        <f>O278*H278</f>
        <v>0</v>
      </c>
      <c r="Q278" s="238">
        <v>1</v>
      </c>
      <c r="R278" s="238">
        <f>Q278*H278</f>
        <v>1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203</v>
      </c>
      <c r="AT278" s="240" t="s">
        <v>290</v>
      </c>
      <c r="AU278" s="240" t="s">
        <v>87</v>
      </c>
      <c r="AY278" s="18" t="s">
        <v>158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85</v>
      </c>
      <c r="BK278" s="241">
        <f>ROUND(I278*H278,2)</f>
        <v>0</v>
      </c>
      <c r="BL278" s="18" t="s">
        <v>165</v>
      </c>
      <c r="BM278" s="240" t="s">
        <v>388</v>
      </c>
    </row>
    <row r="279" s="2" customFormat="1" ht="24.15" customHeight="1">
      <c r="A279" s="39"/>
      <c r="B279" s="40"/>
      <c r="C279" s="228" t="s">
        <v>389</v>
      </c>
      <c r="D279" s="228" t="s">
        <v>161</v>
      </c>
      <c r="E279" s="229" t="s">
        <v>390</v>
      </c>
      <c r="F279" s="230" t="s">
        <v>391</v>
      </c>
      <c r="G279" s="231" t="s">
        <v>195</v>
      </c>
      <c r="H279" s="232">
        <v>137.55000000000001</v>
      </c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42</v>
      </c>
      <c r="O279" s="92"/>
      <c r="P279" s="238">
        <f>O279*H279</f>
        <v>0</v>
      </c>
      <c r="Q279" s="238">
        <v>0.01162</v>
      </c>
      <c r="R279" s="238">
        <f>Q279*H279</f>
        <v>1.5983310000000002</v>
      </c>
      <c r="S279" s="238">
        <v>0</v>
      </c>
      <c r="T279" s="23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165</v>
      </c>
      <c r="AT279" s="240" t="s">
        <v>161</v>
      </c>
      <c r="AU279" s="240" t="s">
        <v>87</v>
      </c>
      <c r="AY279" s="18" t="s">
        <v>158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85</v>
      </c>
      <c r="BK279" s="241">
        <f>ROUND(I279*H279,2)</f>
        <v>0</v>
      </c>
      <c r="BL279" s="18" t="s">
        <v>165</v>
      </c>
      <c r="BM279" s="240" t="s">
        <v>392</v>
      </c>
    </row>
    <row r="280" s="12" customFormat="1" ht="22.8" customHeight="1">
      <c r="A280" s="12"/>
      <c r="B280" s="212"/>
      <c r="C280" s="213"/>
      <c r="D280" s="214" t="s">
        <v>76</v>
      </c>
      <c r="E280" s="226" t="s">
        <v>393</v>
      </c>
      <c r="F280" s="226" t="s">
        <v>394</v>
      </c>
      <c r="G280" s="213"/>
      <c r="H280" s="213"/>
      <c r="I280" s="216"/>
      <c r="J280" s="227">
        <f>BK280</f>
        <v>0</v>
      </c>
      <c r="K280" s="213"/>
      <c r="L280" s="218"/>
      <c r="M280" s="219"/>
      <c r="N280" s="220"/>
      <c r="O280" s="220"/>
      <c r="P280" s="221">
        <f>SUM(P281:P291)</f>
        <v>0</v>
      </c>
      <c r="Q280" s="220"/>
      <c r="R280" s="221">
        <f>SUM(R281:R291)</f>
        <v>0</v>
      </c>
      <c r="S280" s="220"/>
      <c r="T280" s="222">
        <f>SUM(T281:T291)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3" t="s">
        <v>85</v>
      </c>
      <c r="AT280" s="224" t="s">
        <v>76</v>
      </c>
      <c r="AU280" s="224" t="s">
        <v>85</v>
      </c>
      <c r="AY280" s="223" t="s">
        <v>158</v>
      </c>
      <c r="BK280" s="225">
        <f>SUM(BK281:BK291)</f>
        <v>0</v>
      </c>
    </row>
    <row r="281" s="2" customFormat="1" ht="49.05" customHeight="1">
      <c r="A281" s="39"/>
      <c r="B281" s="40"/>
      <c r="C281" s="228" t="s">
        <v>395</v>
      </c>
      <c r="D281" s="228" t="s">
        <v>161</v>
      </c>
      <c r="E281" s="229" t="s">
        <v>396</v>
      </c>
      <c r="F281" s="230" t="s">
        <v>397</v>
      </c>
      <c r="G281" s="231" t="s">
        <v>387</v>
      </c>
      <c r="H281" s="232">
        <v>0.14999999999999999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42</v>
      </c>
      <c r="O281" s="92"/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165</v>
      </c>
      <c r="AT281" s="240" t="s">
        <v>161</v>
      </c>
      <c r="AU281" s="240" t="s">
        <v>87</v>
      </c>
      <c r="AY281" s="18" t="s">
        <v>158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85</v>
      </c>
      <c r="BK281" s="241">
        <f>ROUND(I281*H281,2)</f>
        <v>0</v>
      </c>
      <c r="BL281" s="18" t="s">
        <v>165</v>
      </c>
      <c r="BM281" s="240" t="s">
        <v>398</v>
      </c>
    </row>
    <row r="282" s="2" customFormat="1">
      <c r="A282" s="39"/>
      <c r="B282" s="40"/>
      <c r="C282" s="41"/>
      <c r="D282" s="244" t="s">
        <v>173</v>
      </c>
      <c r="E282" s="41"/>
      <c r="F282" s="254" t="s">
        <v>399</v>
      </c>
      <c r="G282" s="41"/>
      <c r="H282" s="41"/>
      <c r="I282" s="255"/>
      <c r="J282" s="41"/>
      <c r="K282" s="41"/>
      <c r="L282" s="45"/>
      <c r="M282" s="256"/>
      <c r="N282" s="257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173</v>
      </c>
      <c r="AU282" s="18" t="s">
        <v>87</v>
      </c>
    </row>
    <row r="283" s="2" customFormat="1" ht="24.15" customHeight="1">
      <c r="A283" s="39"/>
      <c r="B283" s="40"/>
      <c r="C283" s="228" t="s">
        <v>400</v>
      </c>
      <c r="D283" s="228" t="s">
        <v>161</v>
      </c>
      <c r="E283" s="229" t="s">
        <v>401</v>
      </c>
      <c r="F283" s="230" t="s">
        <v>402</v>
      </c>
      <c r="G283" s="231" t="s">
        <v>387</v>
      </c>
      <c r="H283" s="232">
        <v>30.734000000000002</v>
      </c>
      <c r="I283" s="233"/>
      <c r="J283" s="234">
        <f>ROUND(I283*H283,2)</f>
        <v>0</v>
      </c>
      <c r="K283" s="235"/>
      <c r="L283" s="45"/>
      <c r="M283" s="236" t="s">
        <v>1</v>
      </c>
      <c r="N283" s="237" t="s">
        <v>42</v>
      </c>
      <c r="O283" s="92"/>
      <c r="P283" s="238">
        <f>O283*H283</f>
        <v>0</v>
      </c>
      <c r="Q283" s="238">
        <v>0</v>
      </c>
      <c r="R283" s="238">
        <f>Q283*H283</f>
        <v>0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165</v>
      </c>
      <c r="AT283" s="240" t="s">
        <v>161</v>
      </c>
      <c r="AU283" s="240" t="s">
        <v>87</v>
      </c>
      <c r="AY283" s="18" t="s">
        <v>158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85</v>
      </c>
      <c r="BK283" s="241">
        <f>ROUND(I283*H283,2)</f>
        <v>0</v>
      </c>
      <c r="BL283" s="18" t="s">
        <v>165</v>
      </c>
      <c r="BM283" s="240" t="s">
        <v>403</v>
      </c>
    </row>
    <row r="284" s="2" customFormat="1" ht="24.15" customHeight="1">
      <c r="A284" s="39"/>
      <c r="B284" s="40"/>
      <c r="C284" s="228" t="s">
        <v>404</v>
      </c>
      <c r="D284" s="228" t="s">
        <v>161</v>
      </c>
      <c r="E284" s="229" t="s">
        <v>405</v>
      </c>
      <c r="F284" s="230" t="s">
        <v>406</v>
      </c>
      <c r="G284" s="231" t="s">
        <v>387</v>
      </c>
      <c r="H284" s="232">
        <v>30.734000000000002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42</v>
      </c>
      <c r="O284" s="92"/>
      <c r="P284" s="238">
        <f>O284*H284</f>
        <v>0</v>
      </c>
      <c r="Q284" s="238">
        <v>0</v>
      </c>
      <c r="R284" s="238">
        <f>Q284*H284</f>
        <v>0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165</v>
      </c>
      <c r="AT284" s="240" t="s">
        <v>161</v>
      </c>
      <c r="AU284" s="240" t="s">
        <v>87</v>
      </c>
      <c r="AY284" s="18" t="s">
        <v>158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85</v>
      </c>
      <c r="BK284" s="241">
        <f>ROUND(I284*H284,2)</f>
        <v>0</v>
      </c>
      <c r="BL284" s="18" t="s">
        <v>165</v>
      </c>
      <c r="BM284" s="240" t="s">
        <v>407</v>
      </c>
    </row>
    <row r="285" s="2" customFormat="1" ht="24.15" customHeight="1">
      <c r="A285" s="39"/>
      <c r="B285" s="40"/>
      <c r="C285" s="228" t="s">
        <v>408</v>
      </c>
      <c r="D285" s="228" t="s">
        <v>161</v>
      </c>
      <c r="E285" s="229" t="s">
        <v>409</v>
      </c>
      <c r="F285" s="230" t="s">
        <v>410</v>
      </c>
      <c r="G285" s="231" t="s">
        <v>387</v>
      </c>
      <c r="H285" s="232">
        <v>583.94600000000003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42</v>
      </c>
      <c r="O285" s="92"/>
      <c r="P285" s="238">
        <f>O285*H285</f>
        <v>0</v>
      </c>
      <c r="Q285" s="238">
        <v>0</v>
      </c>
      <c r="R285" s="238">
        <f>Q285*H285</f>
        <v>0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165</v>
      </c>
      <c r="AT285" s="240" t="s">
        <v>161</v>
      </c>
      <c r="AU285" s="240" t="s">
        <v>87</v>
      </c>
      <c r="AY285" s="18" t="s">
        <v>158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85</v>
      </c>
      <c r="BK285" s="241">
        <f>ROUND(I285*H285,2)</f>
        <v>0</v>
      </c>
      <c r="BL285" s="18" t="s">
        <v>165</v>
      </c>
      <c r="BM285" s="240" t="s">
        <v>411</v>
      </c>
    </row>
    <row r="286" s="13" customFormat="1">
      <c r="A286" s="13"/>
      <c r="B286" s="242"/>
      <c r="C286" s="243"/>
      <c r="D286" s="244" t="s">
        <v>167</v>
      </c>
      <c r="E286" s="243"/>
      <c r="F286" s="246" t="s">
        <v>412</v>
      </c>
      <c r="G286" s="243"/>
      <c r="H286" s="247">
        <v>583.94600000000003</v>
      </c>
      <c r="I286" s="248"/>
      <c r="J286" s="243"/>
      <c r="K286" s="243"/>
      <c r="L286" s="249"/>
      <c r="M286" s="250"/>
      <c r="N286" s="251"/>
      <c r="O286" s="251"/>
      <c r="P286" s="251"/>
      <c r="Q286" s="251"/>
      <c r="R286" s="251"/>
      <c r="S286" s="251"/>
      <c r="T286" s="25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3" t="s">
        <v>167</v>
      </c>
      <c r="AU286" s="253" t="s">
        <v>87</v>
      </c>
      <c r="AV286" s="13" t="s">
        <v>87</v>
      </c>
      <c r="AW286" s="13" t="s">
        <v>4</v>
      </c>
      <c r="AX286" s="13" t="s">
        <v>85</v>
      </c>
      <c r="AY286" s="253" t="s">
        <v>158</v>
      </c>
    </row>
    <row r="287" s="2" customFormat="1" ht="24.15" customHeight="1">
      <c r="A287" s="39"/>
      <c r="B287" s="40"/>
      <c r="C287" s="228" t="s">
        <v>413</v>
      </c>
      <c r="D287" s="228" t="s">
        <v>161</v>
      </c>
      <c r="E287" s="229" t="s">
        <v>414</v>
      </c>
      <c r="F287" s="230" t="s">
        <v>415</v>
      </c>
      <c r="G287" s="231" t="s">
        <v>387</v>
      </c>
      <c r="H287" s="232">
        <v>0.751</v>
      </c>
      <c r="I287" s="233"/>
      <c r="J287" s="234">
        <f>ROUND(I287*H287,2)</f>
        <v>0</v>
      </c>
      <c r="K287" s="235"/>
      <c r="L287" s="45"/>
      <c r="M287" s="236" t="s">
        <v>1</v>
      </c>
      <c r="N287" s="237" t="s">
        <v>42</v>
      </c>
      <c r="O287" s="92"/>
      <c r="P287" s="238">
        <f>O287*H287</f>
        <v>0</v>
      </c>
      <c r="Q287" s="238">
        <v>0</v>
      </c>
      <c r="R287" s="238">
        <f>Q287*H287</f>
        <v>0</v>
      </c>
      <c r="S287" s="238">
        <v>0</v>
      </c>
      <c r="T287" s="23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165</v>
      </c>
      <c r="AT287" s="240" t="s">
        <v>161</v>
      </c>
      <c r="AU287" s="240" t="s">
        <v>87</v>
      </c>
      <c r="AY287" s="18" t="s">
        <v>158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85</v>
      </c>
      <c r="BK287" s="241">
        <f>ROUND(I287*H287,2)</f>
        <v>0</v>
      </c>
      <c r="BL287" s="18" t="s">
        <v>165</v>
      </c>
      <c r="BM287" s="240" t="s">
        <v>416</v>
      </c>
    </row>
    <row r="288" s="13" customFormat="1">
      <c r="A288" s="13"/>
      <c r="B288" s="242"/>
      <c r="C288" s="243"/>
      <c r="D288" s="244" t="s">
        <v>167</v>
      </c>
      <c r="E288" s="245" t="s">
        <v>1</v>
      </c>
      <c r="F288" s="246" t="s">
        <v>417</v>
      </c>
      <c r="G288" s="243"/>
      <c r="H288" s="247">
        <v>27.754000000000001</v>
      </c>
      <c r="I288" s="248"/>
      <c r="J288" s="243"/>
      <c r="K288" s="243"/>
      <c r="L288" s="249"/>
      <c r="M288" s="250"/>
      <c r="N288" s="251"/>
      <c r="O288" s="251"/>
      <c r="P288" s="251"/>
      <c r="Q288" s="251"/>
      <c r="R288" s="251"/>
      <c r="S288" s="251"/>
      <c r="T288" s="25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3" t="s">
        <v>167</v>
      </c>
      <c r="AU288" s="253" t="s">
        <v>87</v>
      </c>
      <c r="AV288" s="13" t="s">
        <v>87</v>
      </c>
      <c r="AW288" s="13" t="s">
        <v>33</v>
      </c>
      <c r="AX288" s="13" t="s">
        <v>77</v>
      </c>
      <c r="AY288" s="253" t="s">
        <v>158</v>
      </c>
    </row>
    <row r="289" s="13" customFormat="1">
      <c r="A289" s="13"/>
      <c r="B289" s="242"/>
      <c r="C289" s="243"/>
      <c r="D289" s="244" t="s">
        <v>167</v>
      </c>
      <c r="E289" s="245" t="s">
        <v>1</v>
      </c>
      <c r="F289" s="246" t="s">
        <v>418</v>
      </c>
      <c r="G289" s="243"/>
      <c r="H289" s="247">
        <v>-27.003</v>
      </c>
      <c r="I289" s="248"/>
      <c r="J289" s="243"/>
      <c r="K289" s="243"/>
      <c r="L289" s="249"/>
      <c r="M289" s="250"/>
      <c r="N289" s="251"/>
      <c r="O289" s="251"/>
      <c r="P289" s="251"/>
      <c r="Q289" s="251"/>
      <c r="R289" s="251"/>
      <c r="S289" s="251"/>
      <c r="T289" s="25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3" t="s">
        <v>167</v>
      </c>
      <c r="AU289" s="253" t="s">
        <v>87</v>
      </c>
      <c r="AV289" s="13" t="s">
        <v>87</v>
      </c>
      <c r="AW289" s="13" t="s">
        <v>33</v>
      </c>
      <c r="AX289" s="13" t="s">
        <v>77</v>
      </c>
      <c r="AY289" s="253" t="s">
        <v>158</v>
      </c>
    </row>
    <row r="290" s="15" customFormat="1">
      <c r="A290" s="15"/>
      <c r="B290" s="268"/>
      <c r="C290" s="269"/>
      <c r="D290" s="244" t="s">
        <v>167</v>
      </c>
      <c r="E290" s="270" t="s">
        <v>1</v>
      </c>
      <c r="F290" s="271" t="s">
        <v>179</v>
      </c>
      <c r="G290" s="269"/>
      <c r="H290" s="272">
        <v>0.751000000000001</v>
      </c>
      <c r="I290" s="273"/>
      <c r="J290" s="269"/>
      <c r="K290" s="269"/>
      <c r="L290" s="274"/>
      <c r="M290" s="275"/>
      <c r="N290" s="276"/>
      <c r="O290" s="276"/>
      <c r="P290" s="276"/>
      <c r="Q290" s="276"/>
      <c r="R290" s="276"/>
      <c r="S290" s="276"/>
      <c r="T290" s="27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8" t="s">
        <v>167</v>
      </c>
      <c r="AU290" s="278" t="s">
        <v>87</v>
      </c>
      <c r="AV290" s="15" t="s">
        <v>165</v>
      </c>
      <c r="AW290" s="15" t="s">
        <v>33</v>
      </c>
      <c r="AX290" s="15" t="s">
        <v>85</v>
      </c>
      <c r="AY290" s="278" t="s">
        <v>158</v>
      </c>
    </row>
    <row r="291" s="2" customFormat="1" ht="24.15" customHeight="1">
      <c r="A291" s="39"/>
      <c r="B291" s="40"/>
      <c r="C291" s="228" t="s">
        <v>419</v>
      </c>
      <c r="D291" s="228" t="s">
        <v>161</v>
      </c>
      <c r="E291" s="229" t="s">
        <v>420</v>
      </c>
      <c r="F291" s="230" t="s">
        <v>421</v>
      </c>
      <c r="G291" s="231" t="s">
        <v>387</v>
      </c>
      <c r="H291" s="232">
        <v>27.003</v>
      </c>
      <c r="I291" s="233"/>
      <c r="J291" s="234">
        <f>ROUND(I291*H291,2)</f>
        <v>0</v>
      </c>
      <c r="K291" s="235"/>
      <c r="L291" s="45"/>
      <c r="M291" s="236" t="s">
        <v>1</v>
      </c>
      <c r="N291" s="237" t="s">
        <v>42</v>
      </c>
      <c r="O291" s="92"/>
      <c r="P291" s="238">
        <f>O291*H291</f>
        <v>0</v>
      </c>
      <c r="Q291" s="238">
        <v>0</v>
      </c>
      <c r="R291" s="238">
        <f>Q291*H291</f>
        <v>0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165</v>
      </c>
      <c r="AT291" s="240" t="s">
        <v>161</v>
      </c>
      <c r="AU291" s="240" t="s">
        <v>87</v>
      </c>
      <c r="AY291" s="18" t="s">
        <v>158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85</v>
      </c>
      <c r="BK291" s="241">
        <f>ROUND(I291*H291,2)</f>
        <v>0</v>
      </c>
      <c r="BL291" s="18" t="s">
        <v>165</v>
      </c>
      <c r="BM291" s="240" t="s">
        <v>422</v>
      </c>
    </row>
    <row r="292" s="12" customFormat="1" ht="22.8" customHeight="1">
      <c r="A292" s="12"/>
      <c r="B292" s="212"/>
      <c r="C292" s="213"/>
      <c r="D292" s="214" t="s">
        <v>76</v>
      </c>
      <c r="E292" s="226" t="s">
        <v>423</v>
      </c>
      <c r="F292" s="226" t="s">
        <v>424</v>
      </c>
      <c r="G292" s="213"/>
      <c r="H292" s="213"/>
      <c r="I292" s="216"/>
      <c r="J292" s="227">
        <f>BK292</f>
        <v>0</v>
      </c>
      <c r="K292" s="213"/>
      <c r="L292" s="218"/>
      <c r="M292" s="219"/>
      <c r="N292" s="220"/>
      <c r="O292" s="220"/>
      <c r="P292" s="221">
        <f>P293</f>
        <v>0</v>
      </c>
      <c r="Q292" s="220"/>
      <c r="R292" s="221">
        <f>R293</f>
        <v>0</v>
      </c>
      <c r="S292" s="220"/>
      <c r="T292" s="222">
        <f>T293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3" t="s">
        <v>85</v>
      </c>
      <c r="AT292" s="224" t="s">
        <v>76</v>
      </c>
      <c r="AU292" s="224" t="s">
        <v>85</v>
      </c>
      <c r="AY292" s="223" t="s">
        <v>158</v>
      </c>
      <c r="BK292" s="225">
        <f>BK293</f>
        <v>0</v>
      </c>
    </row>
    <row r="293" s="2" customFormat="1" ht="14.4" customHeight="1">
      <c r="A293" s="39"/>
      <c r="B293" s="40"/>
      <c r="C293" s="228" t="s">
        <v>425</v>
      </c>
      <c r="D293" s="228" t="s">
        <v>161</v>
      </c>
      <c r="E293" s="229" t="s">
        <v>426</v>
      </c>
      <c r="F293" s="230" t="s">
        <v>427</v>
      </c>
      <c r="G293" s="231" t="s">
        <v>387</v>
      </c>
      <c r="H293" s="232">
        <v>29.5</v>
      </c>
      <c r="I293" s="233"/>
      <c r="J293" s="234">
        <f>ROUND(I293*H293,2)</f>
        <v>0</v>
      </c>
      <c r="K293" s="235"/>
      <c r="L293" s="45"/>
      <c r="M293" s="236" t="s">
        <v>1</v>
      </c>
      <c r="N293" s="237" t="s">
        <v>42</v>
      </c>
      <c r="O293" s="92"/>
      <c r="P293" s="238">
        <f>O293*H293</f>
        <v>0</v>
      </c>
      <c r="Q293" s="238">
        <v>0</v>
      </c>
      <c r="R293" s="238">
        <f>Q293*H293</f>
        <v>0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165</v>
      </c>
      <c r="AT293" s="240" t="s">
        <v>161</v>
      </c>
      <c r="AU293" s="240" t="s">
        <v>87</v>
      </c>
      <c r="AY293" s="18" t="s">
        <v>158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85</v>
      </c>
      <c r="BK293" s="241">
        <f>ROUND(I293*H293,2)</f>
        <v>0</v>
      </c>
      <c r="BL293" s="18" t="s">
        <v>165</v>
      </c>
      <c r="BM293" s="240" t="s">
        <v>428</v>
      </c>
    </row>
    <row r="294" s="12" customFormat="1" ht="25.92" customHeight="1">
      <c r="A294" s="12"/>
      <c r="B294" s="212"/>
      <c r="C294" s="213"/>
      <c r="D294" s="214" t="s">
        <v>76</v>
      </c>
      <c r="E294" s="215" t="s">
        <v>429</v>
      </c>
      <c r="F294" s="215" t="s">
        <v>430</v>
      </c>
      <c r="G294" s="213"/>
      <c r="H294" s="213"/>
      <c r="I294" s="216"/>
      <c r="J294" s="217">
        <f>BK294</f>
        <v>0</v>
      </c>
      <c r="K294" s="213"/>
      <c r="L294" s="218"/>
      <c r="M294" s="219"/>
      <c r="N294" s="220"/>
      <c r="O294" s="220"/>
      <c r="P294" s="221">
        <f>P295+P297+P311+P314+P335+P413+P440+P459</f>
        <v>0</v>
      </c>
      <c r="Q294" s="220"/>
      <c r="R294" s="221">
        <f>R295+R297+R311+R314+R335+R413+R440+R459</f>
        <v>0.68617590000000006</v>
      </c>
      <c r="S294" s="220"/>
      <c r="T294" s="222">
        <f>T295+T297+T311+T314+T335+T413+T440+T459</f>
        <v>0.24400000000000002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3" t="s">
        <v>87</v>
      </c>
      <c r="AT294" s="224" t="s">
        <v>76</v>
      </c>
      <c r="AU294" s="224" t="s">
        <v>77</v>
      </c>
      <c r="AY294" s="223" t="s">
        <v>158</v>
      </c>
      <c r="BK294" s="225">
        <f>BK295+BK297+BK311+BK314+BK335+BK413+BK440+BK459</f>
        <v>0</v>
      </c>
    </row>
    <row r="295" s="12" customFormat="1" ht="22.8" customHeight="1">
      <c r="A295" s="12"/>
      <c r="B295" s="212"/>
      <c r="C295" s="213"/>
      <c r="D295" s="214" t="s">
        <v>76</v>
      </c>
      <c r="E295" s="226" t="s">
        <v>431</v>
      </c>
      <c r="F295" s="226" t="s">
        <v>98</v>
      </c>
      <c r="G295" s="213"/>
      <c r="H295" s="213"/>
      <c r="I295" s="216"/>
      <c r="J295" s="227">
        <f>BK295</f>
        <v>0</v>
      </c>
      <c r="K295" s="213"/>
      <c r="L295" s="218"/>
      <c r="M295" s="219"/>
      <c r="N295" s="220"/>
      <c r="O295" s="220"/>
      <c r="P295" s="221">
        <f>P296</f>
        <v>0</v>
      </c>
      <c r="Q295" s="220"/>
      <c r="R295" s="221">
        <f>R296</f>
        <v>0</v>
      </c>
      <c r="S295" s="220"/>
      <c r="T295" s="222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3" t="s">
        <v>87</v>
      </c>
      <c r="AT295" s="224" t="s">
        <v>76</v>
      </c>
      <c r="AU295" s="224" t="s">
        <v>85</v>
      </c>
      <c r="AY295" s="223" t="s">
        <v>158</v>
      </c>
      <c r="BK295" s="225">
        <f>BK296</f>
        <v>0</v>
      </c>
    </row>
    <row r="296" s="2" customFormat="1" ht="24.15" customHeight="1">
      <c r="A296" s="39"/>
      <c r="B296" s="40"/>
      <c r="C296" s="228" t="s">
        <v>432</v>
      </c>
      <c r="D296" s="228" t="s">
        <v>161</v>
      </c>
      <c r="E296" s="229" t="s">
        <v>433</v>
      </c>
      <c r="F296" s="230" t="s">
        <v>434</v>
      </c>
      <c r="G296" s="231" t="s">
        <v>298</v>
      </c>
      <c r="H296" s="232">
        <v>1</v>
      </c>
      <c r="I296" s="233"/>
      <c r="J296" s="234">
        <f>ROUND(I296*H296,2)</f>
        <v>0</v>
      </c>
      <c r="K296" s="235"/>
      <c r="L296" s="45"/>
      <c r="M296" s="236" t="s">
        <v>1</v>
      </c>
      <c r="N296" s="237" t="s">
        <v>42</v>
      </c>
      <c r="O296" s="92"/>
      <c r="P296" s="238">
        <f>O296*H296</f>
        <v>0</v>
      </c>
      <c r="Q296" s="238">
        <v>0</v>
      </c>
      <c r="R296" s="238">
        <f>Q296*H296</f>
        <v>0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249</v>
      </c>
      <c r="AT296" s="240" t="s">
        <v>161</v>
      </c>
      <c r="AU296" s="240" t="s">
        <v>87</v>
      </c>
      <c r="AY296" s="18" t="s">
        <v>158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85</v>
      </c>
      <c r="BK296" s="241">
        <f>ROUND(I296*H296,2)</f>
        <v>0</v>
      </c>
      <c r="BL296" s="18" t="s">
        <v>249</v>
      </c>
      <c r="BM296" s="240" t="s">
        <v>435</v>
      </c>
    </row>
    <row r="297" s="12" customFormat="1" ht="22.8" customHeight="1">
      <c r="A297" s="12"/>
      <c r="B297" s="212"/>
      <c r="C297" s="213"/>
      <c r="D297" s="214" t="s">
        <v>76</v>
      </c>
      <c r="E297" s="226" t="s">
        <v>436</v>
      </c>
      <c r="F297" s="226" t="s">
        <v>437</v>
      </c>
      <c r="G297" s="213"/>
      <c r="H297" s="213"/>
      <c r="I297" s="216"/>
      <c r="J297" s="227">
        <f>BK297</f>
        <v>0</v>
      </c>
      <c r="K297" s="213"/>
      <c r="L297" s="218"/>
      <c r="M297" s="219"/>
      <c r="N297" s="220"/>
      <c r="O297" s="220"/>
      <c r="P297" s="221">
        <f>SUM(P298:P310)</f>
        <v>0</v>
      </c>
      <c r="Q297" s="220"/>
      <c r="R297" s="221">
        <f>SUM(R298:R310)</f>
        <v>0</v>
      </c>
      <c r="S297" s="220"/>
      <c r="T297" s="222">
        <f>SUM(T298:T310)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3" t="s">
        <v>87</v>
      </c>
      <c r="AT297" s="224" t="s">
        <v>76</v>
      </c>
      <c r="AU297" s="224" t="s">
        <v>85</v>
      </c>
      <c r="AY297" s="223" t="s">
        <v>158</v>
      </c>
      <c r="BK297" s="225">
        <f>SUM(BK298:BK310)</f>
        <v>0</v>
      </c>
    </row>
    <row r="298" s="2" customFormat="1" ht="14.4" customHeight="1">
      <c r="A298" s="39"/>
      <c r="B298" s="40"/>
      <c r="C298" s="228" t="s">
        <v>438</v>
      </c>
      <c r="D298" s="228" t="s">
        <v>161</v>
      </c>
      <c r="E298" s="229" t="s">
        <v>439</v>
      </c>
      <c r="F298" s="230" t="s">
        <v>440</v>
      </c>
      <c r="G298" s="231" t="s">
        <v>171</v>
      </c>
      <c r="H298" s="232">
        <v>1</v>
      </c>
      <c r="I298" s="233"/>
      <c r="J298" s="234">
        <f>ROUND(I298*H298,2)</f>
        <v>0</v>
      </c>
      <c r="K298" s="235"/>
      <c r="L298" s="45"/>
      <c r="M298" s="236" t="s">
        <v>1</v>
      </c>
      <c r="N298" s="237" t="s">
        <v>42</v>
      </c>
      <c r="O298" s="92"/>
      <c r="P298" s="238">
        <f>O298*H298</f>
        <v>0</v>
      </c>
      <c r="Q298" s="238">
        <v>0</v>
      </c>
      <c r="R298" s="238">
        <f>Q298*H298</f>
        <v>0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249</v>
      </c>
      <c r="AT298" s="240" t="s">
        <v>161</v>
      </c>
      <c r="AU298" s="240" t="s">
        <v>87</v>
      </c>
      <c r="AY298" s="18" t="s">
        <v>158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85</v>
      </c>
      <c r="BK298" s="241">
        <f>ROUND(I298*H298,2)</f>
        <v>0</v>
      </c>
      <c r="BL298" s="18" t="s">
        <v>249</v>
      </c>
      <c r="BM298" s="240" t="s">
        <v>441</v>
      </c>
    </row>
    <row r="299" s="2" customFormat="1" ht="14.4" customHeight="1">
      <c r="A299" s="39"/>
      <c r="B299" s="40"/>
      <c r="C299" s="290" t="s">
        <v>442</v>
      </c>
      <c r="D299" s="290" t="s">
        <v>290</v>
      </c>
      <c r="E299" s="291" t="s">
        <v>443</v>
      </c>
      <c r="F299" s="292" t="s">
        <v>444</v>
      </c>
      <c r="G299" s="293" t="s">
        <v>171</v>
      </c>
      <c r="H299" s="294">
        <v>1</v>
      </c>
      <c r="I299" s="295"/>
      <c r="J299" s="296">
        <f>ROUND(I299*H299,2)</f>
        <v>0</v>
      </c>
      <c r="K299" s="297"/>
      <c r="L299" s="298"/>
      <c r="M299" s="299" t="s">
        <v>1</v>
      </c>
      <c r="N299" s="300" t="s">
        <v>42</v>
      </c>
      <c r="O299" s="92"/>
      <c r="P299" s="238">
        <f>O299*H299</f>
        <v>0</v>
      </c>
      <c r="Q299" s="238">
        <v>0</v>
      </c>
      <c r="R299" s="238">
        <f>Q299*H299</f>
        <v>0</v>
      </c>
      <c r="S299" s="238">
        <v>0</v>
      </c>
      <c r="T299" s="23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0" t="s">
        <v>336</v>
      </c>
      <c r="AT299" s="240" t="s">
        <v>290</v>
      </c>
      <c r="AU299" s="240" t="s">
        <v>87</v>
      </c>
      <c r="AY299" s="18" t="s">
        <v>158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85</v>
      </c>
      <c r="BK299" s="241">
        <f>ROUND(I299*H299,2)</f>
        <v>0</v>
      </c>
      <c r="BL299" s="18" t="s">
        <v>249</v>
      </c>
      <c r="BM299" s="240" t="s">
        <v>445</v>
      </c>
    </row>
    <row r="300" s="2" customFormat="1" ht="24.15" customHeight="1">
      <c r="A300" s="39"/>
      <c r="B300" s="40"/>
      <c r="C300" s="228" t="s">
        <v>446</v>
      </c>
      <c r="D300" s="228" t="s">
        <v>161</v>
      </c>
      <c r="E300" s="229" t="s">
        <v>447</v>
      </c>
      <c r="F300" s="230" t="s">
        <v>448</v>
      </c>
      <c r="G300" s="231" t="s">
        <v>171</v>
      </c>
      <c r="H300" s="232">
        <v>4</v>
      </c>
      <c r="I300" s="233"/>
      <c r="J300" s="234">
        <f>ROUND(I300*H300,2)</f>
        <v>0</v>
      </c>
      <c r="K300" s="235"/>
      <c r="L300" s="45"/>
      <c r="M300" s="236" t="s">
        <v>1</v>
      </c>
      <c r="N300" s="237" t="s">
        <v>42</v>
      </c>
      <c r="O300" s="92"/>
      <c r="P300" s="238">
        <f>O300*H300</f>
        <v>0</v>
      </c>
      <c r="Q300" s="238">
        <v>0</v>
      </c>
      <c r="R300" s="238">
        <f>Q300*H300</f>
        <v>0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249</v>
      </c>
      <c r="AT300" s="240" t="s">
        <v>161</v>
      </c>
      <c r="AU300" s="240" t="s">
        <v>87</v>
      </c>
      <c r="AY300" s="18" t="s">
        <v>158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85</v>
      </c>
      <c r="BK300" s="241">
        <f>ROUND(I300*H300,2)</f>
        <v>0</v>
      </c>
      <c r="BL300" s="18" t="s">
        <v>249</v>
      </c>
      <c r="BM300" s="240" t="s">
        <v>449</v>
      </c>
    </row>
    <row r="301" s="2" customFormat="1" ht="24.15" customHeight="1">
      <c r="A301" s="39"/>
      <c r="B301" s="40"/>
      <c r="C301" s="290" t="s">
        <v>450</v>
      </c>
      <c r="D301" s="290" t="s">
        <v>290</v>
      </c>
      <c r="E301" s="291" t="s">
        <v>451</v>
      </c>
      <c r="F301" s="292" t="s">
        <v>452</v>
      </c>
      <c r="G301" s="293" t="s">
        <v>171</v>
      </c>
      <c r="H301" s="294">
        <v>4</v>
      </c>
      <c r="I301" s="295"/>
      <c r="J301" s="296">
        <f>ROUND(I301*H301,2)</f>
        <v>0</v>
      </c>
      <c r="K301" s="297"/>
      <c r="L301" s="298"/>
      <c r="M301" s="299" t="s">
        <v>1</v>
      </c>
      <c r="N301" s="300" t="s">
        <v>42</v>
      </c>
      <c r="O301" s="92"/>
      <c r="P301" s="238">
        <f>O301*H301</f>
        <v>0</v>
      </c>
      <c r="Q301" s="238">
        <v>0</v>
      </c>
      <c r="R301" s="238">
        <f>Q301*H301</f>
        <v>0</v>
      </c>
      <c r="S301" s="238">
        <v>0</v>
      </c>
      <c r="T301" s="23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0" t="s">
        <v>336</v>
      </c>
      <c r="AT301" s="240" t="s">
        <v>290</v>
      </c>
      <c r="AU301" s="240" t="s">
        <v>87</v>
      </c>
      <c r="AY301" s="18" t="s">
        <v>158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8" t="s">
        <v>85</v>
      </c>
      <c r="BK301" s="241">
        <f>ROUND(I301*H301,2)</f>
        <v>0</v>
      </c>
      <c r="BL301" s="18" t="s">
        <v>249</v>
      </c>
      <c r="BM301" s="240" t="s">
        <v>453</v>
      </c>
    </row>
    <row r="302" s="2" customFormat="1" ht="14.4" customHeight="1">
      <c r="A302" s="39"/>
      <c r="B302" s="40"/>
      <c r="C302" s="228" t="s">
        <v>454</v>
      </c>
      <c r="D302" s="228" t="s">
        <v>161</v>
      </c>
      <c r="E302" s="229" t="s">
        <v>455</v>
      </c>
      <c r="F302" s="230" t="s">
        <v>456</v>
      </c>
      <c r="G302" s="231" t="s">
        <v>223</v>
      </c>
      <c r="H302" s="232">
        <v>150</v>
      </c>
      <c r="I302" s="233"/>
      <c r="J302" s="234">
        <f>ROUND(I302*H302,2)</f>
        <v>0</v>
      </c>
      <c r="K302" s="235"/>
      <c r="L302" s="45"/>
      <c r="M302" s="236" t="s">
        <v>1</v>
      </c>
      <c r="N302" s="237" t="s">
        <v>42</v>
      </c>
      <c r="O302" s="92"/>
      <c r="P302" s="238">
        <f>O302*H302</f>
        <v>0</v>
      </c>
      <c r="Q302" s="238">
        <v>0</v>
      </c>
      <c r="R302" s="238">
        <f>Q302*H302</f>
        <v>0</v>
      </c>
      <c r="S302" s="238">
        <v>0</v>
      </c>
      <c r="T302" s="23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0" t="s">
        <v>249</v>
      </c>
      <c r="AT302" s="240" t="s">
        <v>161</v>
      </c>
      <c r="AU302" s="240" t="s">
        <v>87</v>
      </c>
      <c r="AY302" s="18" t="s">
        <v>158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85</v>
      </c>
      <c r="BK302" s="241">
        <f>ROUND(I302*H302,2)</f>
        <v>0</v>
      </c>
      <c r="BL302" s="18" t="s">
        <v>249</v>
      </c>
      <c r="BM302" s="240" t="s">
        <v>457</v>
      </c>
    </row>
    <row r="303" s="2" customFormat="1">
      <c r="A303" s="39"/>
      <c r="B303" s="40"/>
      <c r="C303" s="41"/>
      <c r="D303" s="244" t="s">
        <v>173</v>
      </c>
      <c r="E303" s="41"/>
      <c r="F303" s="254" t="s">
        <v>458</v>
      </c>
      <c r="G303" s="41"/>
      <c r="H303" s="41"/>
      <c r="I303" s="255"/>
      <c r="J303" s="41"/>
      <c r="K303" s="41"/>
      <c r="L303" s="45"/>
      <c r="M303" s="256"/>
      <c r="N303" s="257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173</v>
      </c>
      <c r="AU303" s="18" t="s">
        <v>87</v>
      </c>
    </row>
    <row r="304" s="2" customFormat="1" ht="14.4" customHeight="1">
      <c r="A304" s="39"/>
      <c r="B304" s="40"/>
      <c r="C304" s="290" t="s">
        <v>459</v>
      </c>
      <c r="D304" s="290" t="s">
        <v>290</v>
      </c>
      <c r="E304" s="291" t="s">
        <v>460</v>
      </c>
      <c r="F304" s="292" t="s">
        <v>461</v>
      </c>
      <c r="G304" s="293" t="s">
        <v>223</v>
      </c>
      <c r="H304" s="294">
        <v>165</v>
      </c>
      <c r="I304" s="295"/>
      <c r="J304" s="296">
        <f>ROUND(I304*H304,2)</f>
        <v>0</v>
      </c>
      <c r="K304" s="297"/>
      <c r="L304" s="298"/>
      <c r="M304" s="299" t="s">
        <v>1</v>
      </c>
      <c r="N304" s="300" t="s">
        <v>42</v>
      </c>
      <c r="O304" s="92"/>
      <c r="P304" s="238">
        <f>O304*H304</f>
        <v>0</v>
      </c>
      <c r="Q304" s="238">
        <v>0</v>
      </c>
      <c r="R304" s="238">
        <f>Q304*H304</f>
        <v>0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336</v>
      </c>
      <c r="AT304" s="240" t="s">
        <v>290</v>
      </c>
      <c r="AU304" s="240" t="s">
        <v>87</v>
      </c>
      <c r="AY304" s="18" t="s">
        <v>158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85</v>
      </c>
      <c r="BK304" s="241">
        <f>ROUND(I304*H304,2)</f>
        <v>0</v>
      </c>
      <c r="BL304" s="18" t="s">
        <v>249</v>
      </c>
      <c r="BM304" s="240" t="s">
        <v>462</v>
      </c>
    </row>
    <row r="305" s="13" customFormat="1">
      <c r="A305" s="13"/>
      <c r="B305" s="242"/>
      <c r="C305" s="243"/>
      <c r="D305" s="244" t="s">
        <v>167</v>
      </c>
      <c r="E305" s="245" t="s">
        <v>1</v>
      </c>
      <c r="F305" s="246" t="s">
        <v>463</v>
      </c>
      <c r="G305" s="243"/>
      <c r="H305" s="247">
        <v>165</v>
      </c>
      <c r="I305" s="248"/>
      <c r="J305" s="243"/>
      <c r="K305" s="243"/>
      <c r="L305" s="249"/>
      <c r="M305" s="250"/>
      <c r="N305" s="251"/>
      <c r="O305" s="251"/>
      <c r="P305" s="251"/>
      <c r="Q305" s="251"/>
      <c r="R305" s="251"/>
      <c r="S305" s="251"/>
      <c r="T305" s="25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3" t="s">
        <v>167</v>
      </c>
      <c r="AU305" s="253" t="s">
        <v>87</v>
      </c>
      <c r="AV305" s="13" t="s">
        <v>87</v>
      </c>
      <c r="AW305" s="13" t="s">
        <v>33</v>
      </c>
      <c r="AX305" s="13" t="s">
        <v>77</v>
      </c>
      <c r="AY305" s="253" t="s">
        <v>158</v>
      </c>
    </row>
    <row r="306" s="15" customFormat="1">
      <c r="A306" s="15"/>
      <c r="B306" s="268"/>
      <c r="C306" s="269"/>
      <c r="D306" s="244" t="s">
        <v>167</v>
      </c>
      <c r="E306" s="270" t="s">
        <v>1</v>
      </c>
      <c r="F306" s="271" t="s">
        <v>179</v>
      </c>
      <c r="G306" s="269"/>
      <c r="H306" s="272">
        <v>165</v>
      </c>
      <c r="I306" s="273"/>
      <c r="J306" s="269"/>
      <c r="K306" s="269"/>
      <c r="L306" s="274"/>
      <c r="M306" s="275"/>
      <c r="N306" s="276"/>
      <c r="O306" s="276"/>
      <c r="P306" s="276"/>
      <c r="Q306" s="276"/>
      <c r="R306" s="276"/>
      <c r="S306" s="276"/>
      <c r="T306" s="277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8" t="s">
        <v>167</v>
      </c>
      <c r="AU306" s="278" t="s">
        <v>87</v>
      </c>
      <c r="AV306" s="15" t="s">
        <v>165</v>
      </c>
      <c r="AW306" s="15" t="s">
        <v>33</v>
      </c>
      <c r="AX306" s="15" t="s">
        <v>85</v>
      </c>
      <c r="AY306" s="278" t="s">
        <v>158</v>
      </c>
    </row>
    <row r="307" s="2" customFormat="1" ht="14.4" customHeight="1">
      <c r="A307" s="39"/>
      <c r="B307" s="40"/>
      <c r="C307" s="228" t="s">
        <v>464</v>
      </c>
      <c r="D307" s="228" t="s">
        <v>161</v>
      </c>
      <c r="E307" s="229" t="s">
        <v>465</v>
      </c>
      <c r="F307" s="230" t="s">
        <v>466</v>
      </c>
      <c r="G307" s="231" t="s">
        <v>223</v>
      </c>
      <c r="H307" s="232">
        <v>400</v>
      </c>
      <c r="I307" s="233"/>
      <c r="J307" s="234">
        <f>ROUND(I307*H307,2)</f>
        <v>0</v>
      </c>
      <c r="K307" s="235"/>
      <c r="L307" s="45"/>
      <c r="M307" s="236" t="s">
        <v>1</v>
      </c>
      <c r="N307" s="237" t="s">
        <v>42</v>
      </c>
      <c r="O307" s="92"/>
      <c r="P307" s="238">
        <f>O307*H307</f>
        <v>0</v>
      </c>
      <c r="Q307" s="238">
        <v>0</v>
      </c>
      <c r="R307" s="238">
        <f>Q307*H307</f>
        <v>0</v>
      </c>
      <c r="S307" s="238">
        <v>0</v>
      </c>
      <c r="T307" s="23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0" t="s">
        <v>249</v>
      </c>
      <c r="AT307" s="240" t="s">
        <v>161</v>
      </c>
      <c r="AU307" s="240" t="s">
        <v>87</v>
      </c>
      <c r="AY307" s="18" t="s">
        <v>158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85</v>
      </c>
      <c r="BK307" s="241">
        <f>ROUND(I307*H307,2)</f>
        <v>0</v>
      </c>
      <c r="BL307" s="18" t="s">
        <v>249</v>
      </c>
      <c r="BM307" s="240" t="s">
        <v>467</v>
      </c>
    </row>
    <row r="308" s="2" customFormat="1" ht="24.15" customHeight="1">
      <c r="A308" s="39"/>
      <c r="B308" s="40"/>
      <c r="C308" s="290" t="s">
        <v>468</v>
      </c>
      <c r="D308" s="290" t="s">
        <v>290</v>
      </c>
      <c r="E308" s="291" t="s">
        <v>469</v>
      </c>
      <c r="F308" s="292" t="s">
        <v>470</v>
      </c>
      <c r="G308" s="293" t="s">
        <v>223</v>
      </c>
      <c r="H308" s="294">
        <v>440</v>
      </c>
      <c r="I308" s="295"/>
      <c r="J308" s="296">
        <f>ROUND(I308*H308,2)</f>
        <v>0</v>
      </c>
      <c r="K308" s="297"/>
      <c r="L308" s="298"/>
      <c r="M308" s="299" t="s">
        <v>1</v>
      </c>
      <c r="N308" s="300" t="s">
        <v>42</v>
      </c>
      <c r="O308" s="92"/>
      <c r="P308" s="238">
        <f>O308*H308</f>
        <v>0</v>
      </c>
      <c r="Q308" s="238">
        <v>0</v>
      </c>
      <c r="R308" s="238">
        <f>Q308*H308</f>
        <v>0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336</v>
      </c>
      <c r="AT308" s="240" t="s">
        <v>290</v>
      </c>
      <c r="AU308" s="240" t="s">
        <v>87</v>
      </c>
      <c r="AY308" s="18" t="s">
        <v>158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85</v>
      </c>
      <c r="BK308" s="241">
        <f>ROUND(I308*H308,2)</f>
        <v>0</v>
      </c>
      <c r="BL308" s="18" t="s">
        <v>249</v>
      </c>
      <c r="BM308" s="240" t="s">
        <v>471</v>
      </c>
    </row>
    <row r="309" s="13" customFormat="1">
      <c r="A309" s="13"/>
      <c r="B309" s="242"/>
      <c r="C309" s="243"/>
      <c r="D309" s="244" t="s">
        <v>167</v>
      </c>
      <c r="E309" s="245" t="s">
        <v>1</v>
      </c>
      <c r="F309" s="246" t="s">
        <v>472</v>
      </c>
      <c r="G309" s="243"/>
      <c r="H309" s="247">
        <v>440</v>
      </c>
      <c r="I309" s="248"/>
      <c r="J309" s="243"/>
      <c r="K309" s="243"/>
      <c r="L309" s="249"/>
      <c r="M309" s="250"/>
      <c r="N309" s="251"/>
      <c r="O309" s="251"/>
      <c r="P309" s="251"/>
      <c r="Q309" s="251"/>
      <c r="R309" s="251"/>
      <c r="S309" s="251"/>
      <c r="T309" s="25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3" t="s">
        <v>167</v>
      </c>
      <c r="AU309" s="253" t="s">
        <v>87</v>
      </c>
      <c r="AV309" s="13" t="s">
        <v>87</v>
      </c>
      <c r="AW309" s="13" t="s">
        <v>33</v>
      </c>
      <c r="AX309" s="13" t="s">
        <v>77</v>
      </c>
      <c r="AY309" s="253" t="s">
        <v>158</v>
      </c>
    </row>
    <row r="310" s="15" customFormat="1">
      <c r="A310" s="15"/>
      <c r="B310" s="268"/>
      <c r="C310" s="269"/>
      <c r="D310" s="244" t="s">
        <v>167</v>
      </c>
      <c r="E310" s="270" t="s">
        <v>1</v>
      </c>
      <c r="F310" s="271" t="s">
        <v>179</v>
      </c>
      <c r="G310" s="269"/>
      <c r="H310" s="272">
        <v>440</v>
      </c>
      <c r="I310" s="273"/>
      <c r="J310" s="269"/>
      <c r="K310" s="269"/>
      <c r="L310" s="274"/>
      <c r="M310" s="275"/>
      <c r="N310" s="276"/>
      <c r="O310" s="276"/>
      <c r="P310" s="276"/>
      <c r="Q310" s="276"/>
      <c r="R310" s="276"/>
      <c r="S310" s="276"/>
      <c r="T310" s="277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8" t="s">
        <v>167</v>
      </c>
      <c r="AU310" s="278" t="s">
        <v>87</v>
      </c>
      <c r="AV310" s="15" t="s">
        <v>165</v>
      </c>
      <c r="AW310" s="15" t="s">
        <v>33</v>
      </c>
      <c r="AX310" s="15" t="s">
        <v>85</v>
      </c>
      <c r="AY310" s="278" t="s">
        <v>158</v>
      </c>
    </row>
    <row r="311" s="12" customFormat="1" ht="22.8" customHeight="1">
      <c r="A311" s="12"/>
      <c r="B311" s="212"/>
      <c r="C311" s="213"/>
      <c r="D311" s="214" t="s">
        <v>76</v>
      </c>
      <c r="E311" s="226" t="s">
        <v>473</v>
      </c>
      <c r="F311" s="226" t="s">
        <v>474</v>
      </c>
      <c r="G311" s="213"/>
      <c r="H311" s="213"/>
      <c r="I311" s="216"/>
      <c r="J311" s="227">
        <f>BK311</f>
        <v>0</v>
      </c>
      <c r="K311" s="213"/>
      <c r="L311" s="218"/>
      <c r="M311" s="219"/>
      <c r="N311" s="220"/>
      <c r="O311" s="220"/>
      <c r="P311" s="221">
        <f>SUM(P312:P313)</f>
        <v>0</v>
      </c>
      <c r="Q311" s="220"/>
      <c r="R311" s="221">
        <f>SUM(R312:R313)</f>
        <v>0</v>
      </c>
      <c r="S311" s="220"/>
      <c r="T311" s="222">
        <f>SUM(T312:T313)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23" t="s">
        <v>87</v>
      </c>
      <c r="AT311" s="224" t="s">
        <v>76</v>
      </c>
      <c r="AU311" s="224" t="s">
        <v>85</v>
      </c>
      <c r="AY311" s="223" t="s">
        <v>158</v>
      </c>
      <c r="BK311" s="225">
        <f>SUM(BK312:BK313)</f>
        <v>0</v>
      </c>
    </row>
    <row r="312" s="2" customFormat="1" ht="24.15" customHeight="1">
      <c r="A312" s="39"/>
      <c r="B312" s="40"/>
      <c r="C312" s="228" t="s">
        <v>475</v>
      </c>
      <c r="D312" s="228" t="s">
        <v>161</v>
      </c>
      <c r="E312" s="229" t="s">
        <v>476</v>
      </c>
      <c r="F312" s="230" t="s">
        <v>477</v>
      </c>
      <c r="G312" s="231" t="s">
        <v>171</v>
      </c>
      <c r="H312" s="232">
        <v>3</v>
      </c>
      <c r="I312" s="233"/>
      <c r="J312" s="234">
        <f>ROUND(I312*H312,2)</f>
        <v>0</v>
      </c>
      <c r="K312" s="235"/>
      <c r="L312" s="45"/>
      <c r="M312" s="236" t="s">
        <v>1</v>
      </c>
      <c r="N312" s="237" t="s">
        <v>42</v>
      </c>
      <c r="O312" s="92"/>
      <c r="P312" s="238">
        <f>O312*H312</f>
        <v>0</v>
      </c>
      <c r="Q312" s="238">
        <v>0</v>
      </c>
      <c r="R312" s="238">
        <f>Q312*H312</f>
        <v>0</v>
      </c>
      <c r="S312" s="238">
        <v>0</v>
      </c>
      <c r="T312" s="23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0" t="s">
        <v>249</v>
      </c>
      <c r="AT312" s="240" t="s">
        <v>161</v>
      </c>
      <c r="AU312" s="240" t="s">
        <v>87</v>
      </c>
      <c r="AY312" s="18" t="s">
        <v>158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85</v>
      </c>
      <c r="BK312" s="241">
        <f>ROUND(I312*H312,2)</f>
        <v>0</v>
      </c>
      <c r="BL312" s="18" t="s">
        <v>249</v>
      </c>
      <c r="BM312" s="240" t="s">
        <v>478</v>
      </c>
    </row>
    <row r="313" s="2" customFormat="1">
      <c r="A313" s="39"/>
      <c r="B313" s="40"/>
      <c r="C313" s="41"/>
      <c r="D313" s="244" t="s">
        <v>173</v>
      </c>
      <c r="E313" s="41"/>
      <c r="F313" s="254" t="s">
        <v>479</v>
      </c>
      <c r="G313" s="41"/>
      <c r="H313" s="41"/>
      <c r="I313" s="255"/>
      <c r="J313" s="41"/>
      <c r="K313" s="41"/>
      <c r="L313" s="45"/>
      <c r="M313" s="256"/>
      <c r="N313" s="257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173</v>
      </c>
      <c r="AU313" s="18" t="s">
        <v>87</v>
      </c>
    </row>
    <row r="314" s="12" customFormat="1" ht="22.8" customHeight="1">
      <c r="A314" s="12"/>
      <c r="B314" s="212"/>
      <c r="C314" s="213"/>
      <c r="D314" s="214" t="s">
        <v>76</v>
      </c>
      <c r="E314" s="226" t="s">
        <v>480</v>
      </c>
      <c r="F314" s="226" t="s">
        <v>481</v>
      </c>
      <c r="G314" s="213"/>
      <c r="H314" s="213"/>
      <c r="I314" s="216"/>
      <c r="J314" s="227">
        <f>BK314</f>
        <v>0</v>
      </c>
      <c r="K314" s="213"/>
      <c r="L314" s="218"/>
      <c r="M314" s="219"/>
      <c r="N314" s="220"/>
      <c r="O314" s="220"/>
      <c r="P314" s="221">
        <f>SUM(P315:P334)</f>
        <v>0</v>
      </c>
      <c r="Q314" s="220"/>
      <c r="R314" s="221">
        <f>SUM(R315:R334)</f>
        <v>0.093310000000000004</v>
      </c>
      <c r="S314" s="220"/>
      <c r="T314" s="222">
        <f>SUM(T315:T334)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3" t="s">
        <v>87</v>
      </c>
      <c r="AT314" s="224" t="s">
        <v>76</v>
      </c>
      <c r="AU314" s="224" t="s">
        <v>85</v>
      </c>
      <c r="AY314" s="223" t="s">
        <v>158</v>
      </c>
      <c r="BK314" s="225">
        <f>SUM(BK315:BK334)</f>
        <v>0</v>
      </c>
    </row>
    <row r="315" s="2" customFormat="1" ht="14.4" customHeight="1">
      <c r="A315" s="39"/>
      <c r="B315" s="40"/>
      <c r="C315" s="228" t="s">
        <v>482</v>
      </c>
      <c r="D315" s="228" t="s">
        <v>161</v>
      </c>
      <c r="E315" s="229" t="s">
        <v>483</v>
      </c>
      <c r="F315" s="230" t="s">
        <v>484</v>
      </c>
      <c r="G315" s="231" t="s">
        <v>223</v>
      </c>
      <c r="H315" s="232">
        <v>31.949999999999999</v>
      </c>
      <c r="I315" s="233"/>
      <c r="J315" s="234">
        <f>ROUND(I315*H315,2)</f>
        <v>0</v>
      </c>
      <c r="K315" s="235"/>
      <c r="L315" s="45"/>
      <c r="M315" s="236" t="s">
        <v>1</v>
      </c>
      <c r="N315" s="237" t="s">
        <v>42</v>
      </c>
      <c r="O315" s="92"/>
      <c r="P315" s="238">
        <f>O315*H315</f>
        <v>0</v>
      </c>
      <c r="Q315" s="238">
        <v>0</v>
      </c>
      <c r="R315" s="238">
        <f>Q315*H315</f>
        <v>0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249</v>
      </c>
      <c r="AT315" s="240" t="s">
        <v>161</v>
      </c>
      <c r="AU315" s="240" t="s">
        <v>87</v>
      </c>
      <c r="AY315" s="18" t="s">
        <v>158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85</v>
      </c>
      <c r="BK315" s="241">
        <f>ROUND(I315*H315,2)</f>
        <v>0</v>
      </c>
      <c r="BL315" s="18" t="s">
        <v>249</v>
      </c>
      <c r="BM315" s="240" t="s">
        <v>485</v>
      </c>
    </row>
    <row r="316" s="2" customFormat="1">
      <c r="A316" s="39"/>
      <c r="B316" s="40"/>
      <c r="C316" s="41"/>
      <c r="D316" s="244" t="s">
        <v>173</v>
      </c>
      <c r="E316" s="41"/>
      <c r="F316" s="254" t="s">
        <v>486</v>
      </c>
      <c r="G316" s="41"/>
      <c r="H316" s="41"/>
      <c r="I316" s="255"/>
      <c r="J316" s="41"/>
      <c r="K316" s="41"/>
      <c r="L316" s="45"/>
      <c r="M316" s="256"/>
      <c r="N316" s="257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173</v>
      </c>
      <c r="AU316" s="18" t="s">
        <v>87</v>
      </c>
    </row>
    <row r="317" s="14" customFormat="1">
      <c r="A317" s="14"/>
      <c r="B317" s="258"/>
      <c r="C317" s="259"/>
      <c r="D317" s="244" t="s">
        <v>167</v>
      </c>
      <c r="E317" s="260" t="s">
        <v>1</v>
      </c>
      <c r="F317" s="261" t="s">
        <v>175</v>
      </c>
      <c r="G317" s="259"/>
      <c r="H317" s="260" t="s">
        <v>1</v>
      </c>
      <c r="I317" s="262"/>
      <c r="J317" s="259"/>
      <c r="K317" s="259"/>
      <c r="L317" s="263"/>
      <c r="M317" s="264"/>
      <c r="N317" s="265"/>
      <c r="O317" s="265"/>
      <c r="P317" s="265"/>
      <c r="Q317" s="265"/>
      <c r="R317" s="265"/>
      <c r="S317" s="265"/>
      <c r="T317" s="26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7" t="s">
        <v>167</v>
      </c>
      <c r="AU317" s="267" t="s">
        <v>87</v>
      </c>
      <c r="AV317" s="14" t="s">
        <v>85</v>
      </c>
      <c r="AW317" s="14" t="s">
        <v>33</v>
      </c>
      <c r="AX317" s="14" t="s">
        <v>77</v>
      </c>
      <c r="AY317" s="267" t="s">
        <v>158</v>
      </c>
    </row>
    <row r="318" s="13" customFormat="1">
      <c r="A318" s="13"/>
      <c r="B318" s="242"/>
      <c r="C318" s="243"/>
      <c r="D318" s="244" t="s">
        <v>167</v>
      </c>
      <c r="E318" s="245" t="s">
        <v>1</v>
      </c>
      <c r="F318" s="246" t="s">
        <v>232</v>
      </c>
      <c r="G318" s="243"/>
      <c r="H318" s="247">
        <v>3</v>
      </c>
      <c r="I318" s="248"/>
      <c r="J318" s="243"/>
      <c r="K318" s="243"/>
      <c r="L318" s="249"/>
      <c r="M318" s="250"/>
      <c r="N318" s="251"/>
      <c r="O318" s="251"/>
      <c r="P318" s="251"/>
      <c r="Q318" s="251"/>
      <c r="R318" s="251"/>
      <c r="S318" s="251"/>
      <c r="T318" s="25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3" t="s">
        <v>167</v>
      </c>
      <c r="AU318" s="253" t="s">
        <v>87</v>
      </c>
      <c r="AV318" s="13" t="s">
        <v>87</v>
      </c>
      <c r="AW318" s="13" t="s">
        <v>33</v>
      </c>
      <c r="AX318" s="13" t="s">
        <v>77</v>
      </c>
      <c r="AY318" s="253" t="s">
        <v>158</v>
      </c>
    </row>
    <row r="319" s="13" customFormat="1">
      <c r="A319" s="13"/>
      <c r="B319" s="242"/>
      <c r="C319" s="243"/>
      <c r="D319" s="244" t="s">
        <v>167</v>
      </c>
      <c r="E319" s="245" t="s">
        <v>1</v>
      </c>
      <c r="F319" s="246" t="s">
        <v>487</v>
      </c>
      <c r="G319" s="243"/>
      <c r="H319" s="247">
        <v>4.7999999999999998</v>
      </c>
      <c r="I319" s="248"/>
      <c r="J319" s="243"/>
      <c r="K319" s="243"/>
      <c r="L319" s="249"/>
      <c r="M319" s="250"/>
      <c r="N319" s="251"/>
      <c r="O319" s="251"/>
      <c r="P319" s="251"/>
      <c r="Q319" s="251"/>
      <c r="R319" s="251"/>
      <c r="S319" s="251"/>
      <c r="T319" s="25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3" t="s">
        <v>167</v>
      </c>
      <c r="AU319" s="253" t="s">
        <v>87</v>
      </c>
      <c r="AV319" s="13" t="s">
        <v>87</v>
      </c>
      <c r="AW319" s="13" t="s">
        <v>33</v>
      </c>
      <c r="AX319" s="13" t="s">
        <v>77</v>
      </c>
      <c r="AY319" s="253" t="s">
        <v>158</v>
      </c>
    </row>
    <row r="320" s="13" customFormat="1">
      <c r="A320" s="13"/>
      <c r="B320" s="242"/>
      <c r="C320" s="243"/>
      <c r="D320" s="244" t="s">
        <v>167</v>
      </c>
      <c r="E320" s="245" t="s">
        <v>1</v>
      </c>
      <c r="F320" s="246" t="s">
        <v>233</v>
      </c>
      <c r="G320" s="243"/>
      <c r="H320" s="247">
        <v>4.2000000000000002</v>
      </c>
      <c r="I320" s="248"/>
      <c r="J320" s="243"/>
      <c r="K320" s="243"/>
      <c r="L320" s="249"/>
      <c r="M320" s="250"/>
      <c r="N320" s="251"/>
      <c r="O320" s="251"/>
      <c r="P320" s="251"/>
      <c r="Q320" s="251"/>
      <c r="R320" s="251"/>
      <c r="S320" s="251"/>
      <c r="T320" s="25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3" t="s">
        <v>167</v>
      </c>
      <c r="AU320" s="253" t="s">
        <v>87</v>
      </c>
      <c r="AV320" s="13" t="s">
        <v>87</v>
      </c>
      <c r="AW320" s="13" t="s">
        <v>33</v>
      </c>
      <c r="AX320" s="13" t="s">
        <v>77</v>
      </c>
      <c r="AY320" s="253" t="s">
        <v>158</v>
      </c>
    </row>
    <row r="321" s="14" customFormat="1">
      <c r="A321" s="14"/>
      <c r="B321" s="258"/>
      <c r="C321" s="259"/>
      <c r="D321" s="244" t="s">
        <v>167</v>
      </c>
      <c r="E321" s="260" t="s">
        <v>1</v>
      </c>
      <c r="F321" s="261" t="s">
        <v>176</v>
      </c>
      <c r="G321" s="259"/>
      <c r="H321" s="260" t="s">
        <v>1</v>
      </c>
      <c r="I321" s="262"/>
      <c r="J321" s="259"/>
      <c r="K321" s="259"/>
      <c r="L321" s="263"/>
      <c r="M321" s="264"/>
      <c r="N321" s="265"/>
      <c r="O321" s="265"/>
      <c r="P321" s="265"/>
      <c r="Q321" s="265"/>
      <c r="R321" s="265"/>
      <c r="S321" s="265"/>
      <c r="T321" s="26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7" t="s">
        <v>167</v>
      </c>
      <c r="AU321" s="267" t="s">
        <v>87</v>
      </c>
      <c r="AV321" s="14" t="s">
        <v>85</v>
      </c>
      <c r="AW321" s="14" t="s">
        <v>33</v>
      </c>
      <c r="AX321" s="14" t="s">
        <v>77</v>
      </c>
      <c r="AY321" s="267" t="s">
        <v>158</v>
      </c>
    </row>
    <row r="322" s="13" customFormat="1">
      <c r="A322" s="13"/>
      <c r="B322" s="242"/>
      <c r="C322" s="243"/>
      <c r="D322" s="244" t="s">
        <v>167</v>
      </c>
      <c r="E322" s="245" t="s">
        <v>1</v>
      </c>
      <c r="F322" s="246" t="s">
        <v>233</v>
      </c>
      <c r="G322" s="243"/>
      <c r="H322" s="247">
        <v>4.2000000000000002</v>
      </c>
      <c r="I322" s="248"/>
      <c r="J322" s="243"/>
      <c r="K322" s="243"/>
      <c r="L322" s="249"/>
      <c r="M322" s="250"/>
      <c r="N322" s="251"/>
      <c r="O322" s="251"/>
      <c r="P322" s="251"/>
      <c r="Q322" s="251"/>
      <c r="R322" s="251"/>
      <c r="S322" s="251"/>
      <c r="T322" s="25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3" t="s">
        <v>167</v>
      </c>
      <c r="AU322" s="253" t="s">
        <v>87</v>
      </c>
      <c r="AV322" s="13" t="s">
        <v>87</v>
      </c>
      <c r="AW322" s="13" t="s">
        <v>33</v>
      </c>
      <c r="AX322" s="13" t="s">
        <v>77</v>
      </c>
      <c r="AY322" s="253" t="s">
        <v>158</v>
      </c>
    </row>
    <row r="323" s="13" customFormat="1">
      <c r="A323" s="13"/>
      <c r="B323" s="242"/>
      <c r="C323" s="243"/>
      <c r="D323" s="244" t="s">
        <v>167</v>
      </c>
      <c r="E323" s="245" t="s">
        <v>1</v>
      </c>
      <c r="F323" s="246" t="s">
        <v>246</v>
      </c>
      <c r="G323" s="243"/>
      <c r="H323" s="247">
        <v>2.9500000000000002</v>
      </c>
      <c r="I323" s="248"/>
      <c r="J323" s="243"/>
      <c r="K323" s="243"/>
      <c r="L323" s="249"/>
      <c r="M323" s="250"/>
      <c r="N323" s="251"/>
      <c r="O323" s="251"/>
      <c r="P323" s="251"/>
      <c r="Q323" s="251"/>
      <c r="R323" s="251"/>
      <c r="S323" s="251"/>
      <c r="T323" s="25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3" t="s">
        <v>167</v>
      </c>
      <c r="AU323" s="253" t="s">
        <v>87</v>
      </c>
      <c r="AV323" s="13" t="s">
        <v>87</v>
      </c>
      <c r="AW323" s="13" t="s">
        <v>33</v>
      </c>
      <c r="AX323" s="13" t="s">
        <v>77</v>
      </c>
      <c r="AY323" s="253" t="s">
        <v>158</v>
      </c>
    </row>
    <row r="324" s="13" customFormat="1">
      <c r="A324" s="13"/>
      <c r="B324" s="242"/>
      <c r="C324" s="243"/>
      <c r="D324" s="244" t="s">
        <v>167</v>
      </c>
      <c r="E324" s="245" t="s">
        <v>1</v>
      </c>
      <c r="F324" s="246" t="s">
        <v>247</v>
      </c>
      <c r="G324" s="243"/>
      <c r="H324" s="247">
        <v>6</v>
      </c>
      <c r="I324" s="248"/>
      <c r="J324" s="243"/>
      <c r="K324" s="243"/>
      <c r="L324" s="249"/>
      <c r="M324" s="250"/>
      <c r="N324" s="251"/>
      <c r="O324" s="251"/>
      <c r="P324" s="251"/>
      <c r="Q324" s="251"/>
      <c r="R324" s="251"/>
      <c r="S324" s="251"/>
      <c r="T324" s="25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3" t="s">
        <v>167</v>
      </c>
      <c r="AU324" s="253" t="s">
        <v>87</v>
      </c>
      <c r="AV324" s="13" t="s">
        <v>87</v>
      </c>
      <c r="AW324" s="13" t="s">
        <v>33</v>
      </c>
      <c r="AX324" s="13" t="s">
        <v>77</v>
      </c>
      <c r="AY324" s="253" t="s">
        <v>158</v>
      </c>
    </row>
    <row r="325" s="13" customFormat="1">
      <c r="A325" s="13"/>
      <c r="B325" s="242"/>
      <c r="C325" s="243"/>
      <c r="D325" s="244" t="s">
        <v>167</v>
      </c>
      <c r="E325" s="245" t="s">
        <v>1</v>
      </c>
      <c r="F325" s="246" t="s">
        <v>235</v>
      </c>
      <c r="G325" s="243"/>
      <c r="H325" s="247">
        <v>2.3999999999999999</v>
      </c>
      <c r="I325" s="248"/>
      <c r="J325" s="243"/>
      <c r="K325" s="243"/>
      <c r="L325" s="249"/>
      <c r="M325" s="250"/>
      <c r="N325" s="251"/>
      <c r="O325" s="251"/>
      <c r="P325" s="251"/>
      <c r="Q325" s="251"/>
      <c r="R325" s="251"/>
      <c r="S325" s="251"/>
      <c r="T325" s="25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3" t="s">
        <v>167</v>
      </c>
      <c r="AU325" s="253" t="s">
        <v>87</v>
      </c>
      <c r="AV325" s="13" t="s">
        <v>87</v>
      </c>
      <c r="AW325" s="13" t="s">
        <v>33</v>
      </c>
      <c r="AX325" s="13" t="s">
        <v>77</v>
      </c>
      <c r="AY325" s="253" t="s">
        <v>158</v>
      </c>
    </row>
    <row r="326" s="13" customFormat="1">
      <c r="A326" s="13"/>
      <c r="B326" s="242"/>
      <c r="C326" s="243"/>
      <c r="D326" s="244" t="s">
        <v>167</v>
      </c>
      <c r="E326" s="245" t="s">
        <v>1</v>
      </c>
      <c r="F326" s="246" t="s">
        <v>248</v>
      </c>
      <c r="G326" s="243"/>
      <c r="H326" s="247">
        <v>4.4000000000000004</v>
      </c>
      <c r="I326" s="248"/>
      <c r="J326" s="243"/>
      <c r="K326" s="243"/>
      <c r="L326" s="249"/>
      <c r="M326" s="250"/>
      <c r="N326" s="251"/>
      <c r="O326" s="251"/>
      <c r="P326" s="251"/>
      <c r="Q326" s="251"/>
      <c r="R326" s="251"/>
      <c r="S326" s="251"/>
      <c r="T326" s="25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3" t="s">
        <v>167</v>
      </c>
      <c r="AU326" s="253" t="s">
        <v>87</v>
      </c>
      <c r="AV326" s="13" t="s">
        <v>87</v>
      </c>
      <c r="AW326" s="13" t="s">
        <v>33</v>
      </c>
      <c r="AX326" s="13" t="s">
        <v>77</v>
      </c>
      <c r="AY326" s="253" t="s">
        <v>158</v>
      </c>
    </row>
    <row r="327" s="15" customFormat="1">
      <c r="A327" s="15"/>
      <c r="B327" s="268"/>
      <c r="C327" s="269"/>
      <c r="D327" s="244" t="s">
        <v>167</v>
      </c>
      <c r="E327" s="270" t="s">
        <v>1</v>
      </c>
      <c r="F327" s="271" t="s">
        <v>179</v>
      </c>
      <c r="G327" s="269"/>
      <c r="H327" s="272">
        <v>31.949999999999996</v>
      </c>
      <c r="I327" s="273"/>
      <c r="J327" s="269"/>
      <c r="K327" s="269"/>
      <c r="L327" s="274"/>
      <c r="M327" s="275"/>
      <c r="N327" s="276"/>
      <c r="O327" s="276"/>
      <c r="P327" s="276"/>
      <c r="Q327" s="276"/>
      <c r="R327" s="276"/>
      <c r="S327" s="276"/>
      <c r="T327" s="277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8" t="s">
        <v>167</v>
      </c>
      <c r="AU327" s="278" t="s">
        <v>87</v>
      </c>
      <c r="AV327" s="15" t="s">
        <v>165</v>
      </c>
      <c r="AW327" s="15" t="s">
        <v>33</v>
      </c>
      <c r="AX327" s="15" t="s">
        <v>85</v>
      </c>
      <c r="AY327" s="278" t="s">
        <v>158</v>
      </c>
    </row>
    <row r="328" s="2" customFormat="1" ht="14.4" customHeight="1">
      <c r="A328" s="39"/>
      <c r="B328" s="40"/>
      <c r="C328" s="228" t="s">
        <v>488</v>
      </c>
      <c r="D328" s="228" t="s">
        <v>161</v>
      </c>
      <c r="E328" s="229" t="s">
        <v>489</v>
      </c>
      <c r="F328" s="230" t="s">
        <v>490</v>
      </c>
      <c r="G328" s="231" t="s">
        <v>223</v>
      </c>
      <c r="H328" s="232">
        <v>43</v>
      </c>
      <c r="I328" s="233"/>
      <c r="J328" s="234">
        <f>ROUND(I328*H328,2)</f>
        <v>0</v>
      </c>
      <c r="K328" s="235"/>
      <c r="L328" s="45"/>
      <c r="M328" s="236" t="s">
        <v>1</v>
      </c>
      <c r="N328" s="237" t="s">
        <v>42</v>
      </c>
      <c r="O328" s="92"/>
      <c r="P328" s="238">
        <f>O328*H328</f>
        <v>0</v>
      </c>
      <c r="Q328" s="238">
        <v>0</v>
      </c>
      <c r="R328" s="238">
        <f>Q328*H328</f>
        <v>0</v>
      </c>
      <c r="S328" s="238">
        <v>0</v>
      </c>
      <c r="T328" s="23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249</v>
      </c>
      <c r="AT328" s="240" t="s">
        <v>161</v>
      </c>
      <c r="AU328" s="240" t="s">
        <v>87</v>
      </c>
      <c r="AY328" s="18" t="s">
        <v>158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85</v>
      </c>
      <c r="BK328" s="241">
        <f>ROUND(I328*H328,2)</f>
        <v>0</v>
      </c>
      <c r="BL328" s="18" t="s">
        <v>249</v>
      </c>
      <c r="BM328" s="240" t="s">
        <v>491</v>
      </c>
    </row>
    <row r="329" s="13" customFormat="1">
      <c r="A329" s="13"/>
      <c r="B329" s="242"/>
      <c r="C329" s="243"/>
      <c r="D329" s="244" t="s">
        <v>167</v>
      </c>
      <c r="E329" s="245" t="s">
        <v>1</v>
      </c>
      <c r="F329" s="246" t="s">
        <v>492</v>
      </c>
      <c r="G329" s="243"/>
      <c r="H329" s="247">
        <v>18</v>
      </c>
      <c r="I329" s="248"/>
      <c r="J329" s="243"/>
      <c r="K329" s="243"/>
      <c r="L329" s="249"/>
      <c r="M329" s="250"/>
      <c r="N329" s="251"/>
      <c r="O329" s="251"/>
      <c r="P329" s="251"/>
      <c r="Q329" s="251"/>
      <c r="R329" s="251"/>
      <c r="S329" s="251"/>
      <c r="T329" s="25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3" t="s">
        <v>167</v>
      </c>
      <c r="AU329" s="253" t="s">
        <v>87</v>
      </c>
      <c r="AV329" s="13" t="s">
        <v>87</v>
      </c>
      <c r="AW329" s="13" t="s">
        <v>33</v>
      </c>
      <c r="AX329" s="13" t="s">
        <v>77</v>
      </c>
      <c r="AY329" s="253" t="s">
        <v>158</v>
      </c>
    </row>
    <row r="330" s="13" customFormat="1">
      <c r="A330" s="13"/>
      <c r="B330" s="242"/>
      <c r="C330" s="243"/>
      <c r="D330" s="244" t="s">
        <v>167</v>
      </c>
      <c r="E330" s="245" t="s">
        <v>1</v>
      </c>
      <c r="F330" s="246" t="s">
        <v>493</v>
      </c>
      <c r="G330" s="243"/>
      <c r="H330" s="247">
        <v>25</v>
      </c>
      <c r="I330" s="248"/>
      <c r="J330" s="243"/>
      <c r="K330" s="243"/>
      <c r="L330" s="249"/>
      <c r="M330" s="250"/>
      <c r="N330" s="251"/>
      <c r="O330" s="251"/>
      <c r="P330" s="251"/>
      <c r="Q330" s="251"/>
      <c r="R330" s="251"/>
      <c r="S330" s="251"/>
      <c r="T330" s="25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3" t="s">
        <v>167</v>
      </c>
      <c r="AU330" s="253" t="s">
        <v>87</v>
      </c>
      <c r="AV330" s="13" t="s">
        <v>87</v>
      </c>
      <c r="AW330" s="13" t="s">
        <v>33</v>
      </c>
      <c r="AX330" s="13" t="s">
        <v>77</v>
      </c>
      <c r="AY330" s="253" t="s">
        <v>158</v>
      </c>
    </row>
    <row r="331" s="15" customFormat="1">
      <c r="A331" s="15"/>
      <c r="B331" s="268"/>
      <c r="C331" s="269"/>
      <c r="D331" s="244" t="s">
        <v>167</v>
      </c>
      <c r="E331" s="270" t="s">
        <v>1</v>
      </c>
      <c r="F331" s="271" t="s">
        <v>179</v>
      </c>
      <c r="G331" s="269"/>
      <c r="H331" s="272">
        <v>43</v>
      </c>
      <c r="I331" s="273"/>
      <c r="J331" s="269"/>
      <c r="K331" s="269"/>
      <c r="L331" s="274"/>
      <c r="M331" s="275"/>
      <c r="N331" s="276"/>
      <c r="O331" s="276"/>
      <c r="P331" s="276"/>
      <c r="Q331" s="276"/>
      <c r="R331" s="276"/>
      <c r="S331" s="276"/>
      <c r="T331" s="27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8" t="s">
        <v>167</v>
      </c>
      <c r="AU331" s="278" t="s">
        <v>87</v>
      </c>
      <c r="AV331" s="15" t="s">
        <v>165</v>
      </c>
      <c r="AW331" s="15" t="s">
        <v>33</v>
      </c>
      <c r="AX331" s="15" t="s">
        <v>85</v>
      </c>
      <c r="AY331" s="278" t="s">
        <v>158</v>
      </c>
    </row>
    <row r="332" s="2" customFormat="1" ht="37.8" customHeight="1">
      <c r="A332" s="39"/>
      <c r="B332" s="40"/>
      <c r="C332" s="228" t="s">
        <v>494</v>
      </c>
      <c r="D332" s="228" t="s">
        <v>161</v>
      </c>
      <c r="E332" s="229" t="s">
        <v>495</v>
      </c>
      <c r="F332" s="230" t="s">
        <v>496</v>
      </c>
      <c r="G332" s="231" t="s">
        <v>223</v>
      </c>
      <c r="H332" s="232">
        <v>31.949999999999999</v>
      </c>
      <c r="I332" s="233"/>
      <c r="J332" s="234">
        <f>ROUND(I332*H332,2)</f>
        <v>0</v>
      </c>
      <c r="K332" s="235"/>
      <c r="L332" s="45"/>
      <c r="M332" s="236" t="s">
        <v>1</v>
      </c>
      <c r="N332" s="237" t="s">
        <v>42</v>
      </c>
      <c r="O332" s="92"/>
      <c r="P332" s="238">
        <f>O332*H332</f>
        <v>0</v>
      </c>
      <c r="Q332" s="238">
        <v>0</v>
      </c>
      <c r="R332" s="238">
        <f>Q332*H332</f>
        <v>0</v>
      </c>
      <c r="S332" s="238">
        <v>0</v>
      </c>
      <c r="T332" s="23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0" t="s">
        <v>249</v>
      </c>
      <c r="AT332" s="240" t="s">
        <v>161</v>
      </c>
      <c r="AU332" s="240" t="s">
        <v>87</v>
      </c>
      <c r="AY332" s="18" t="s">
        <v>158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85</v>
      </c>
      <c r="BK332" s="241">
        <f>ROUND(I332*H332,2)</f>
        <v>0</v>
      </c>
      <c r="BL332" s="18" t="s">
        <v>249</v>
      </c>
      <c r="BM332" s="240" t="s">
        <v>497</v>
      </c>
    </row>
    <row r="333" s="2" customFormat="1" ht="24.15" customHeight="1">
      <c r="A333" s="39"/>
      <c r="B333" s="40"/>
      <c r="C333" s="228" t="s">
        <v>498</v>
      </c>
      <c r="D333" s="228" t="s">
        <v>161</v>
      </c>
      <c r="E333" s="229" t="s">
        <v>499</v>
      </c>
      <c r="F333" s="230" t="s">
        <v>500</v>
      </c>
      <c r="G333" s="231" t="s">
        <v>223</v>
      </c>
      <c r="H333" s="232">
        <v>43</v>
      </c>
      <c r="I333" s="233"/>
      <c r="J333" s="234">
        <f>ROUND(I333*H333,2)</f>
        <v>0</v>
      </c>
      <c r="K333" s="235"/>
      <c r="L333" s="45"/>
      <c r="M333" s="236" t="s">
        <v>1</v>
      </c>
      <c r="N333" s="237" t="s">
        <v>42</v>
      </c>
      <c r="O333" s="92"/>
      <c r="P333" s="238">
        <f>O333*H333</f>
        <v>0</v>
      </c>
      <c r="Q333" s="238">
        <v>0.0021700000000000001</v>
      </c>
      <c r="R333" s="238">
        <f>Q333*H333</f>
        <v>0.093310000000000004</v>
      </c>
      <c r="S333" s="238">
        <v>0</v>
      </c>
      <c r="T333" s="23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0" t="s">
        <v>249</v>
      </c>
      <c r="AT333" s="240" t="s">
        <v>161</v>
      </c>
      <c r="AU333" s="240" t="s">
        <v>87</v>
      </c>
      <c r="AY333" s="18" t="s">
        <v>158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85</v>
      </c>
      <c r="BK333" s="241">
        <f>ROUND(I333*H333,2)</f>
        <v>0</v>
      </c>
      <c r="BL333" s="18" t="s">
        <v>249</v>
      </c>
      <c r="BM333" s="240" t="s">
        <v>501</v>
      </c>
    </row>
    <row r="334" s="2" customFormat="1" ht="24.15" customHeight="1">
      <c r="A334" s="39"/>
      <c r="B334" s="40"/>
      <c r="C334" s="228" t="s">
        <v>502</v>
      </c>
      <c r="D334" s="228" t="s">
        <v>161</v>
      </c>
      <c r="E334" s="229" t="s">
        <v>503</v>
      </c>
      <c r="F334" s="230" t="s">
        <v>504</v>
      </c>
      <c r="G334" s="231" t="s">
        <v>505</v>
      </c>
      <c r="H334" s="301"/>
      <c r="I334" s="233"/>
      <c r="J334" s="234">
        <f>ROUND(I334*H334,2)</f>
        <v>0</v>
      </c>
      <c r="K334" s="235"/>
      <c r="L334" s="45"/>
      <c r="M334" s="236" t="s">
        <v>1</v>
      </c>
      <c r="N334" s="237" t="s">
        <v>42</v>
      </c>
      <c r="O334" s="92"/>
      <c r="P334" s="238">
        <f>O334*H334</f>
        <v>0</v>
      </c>
      <c r="Q334" s="238">
        <v>0</v>
      </c>
      <c r="R334" s="238">
        <f>Q334*H334</f>
        <v>0</v>
      </c>
      <c r="S334" s="238">
        <v>0</v>
      </c>
      <c r="T334" s="23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0" t="s">
        <v>249</v>
      </c>
      <c r="AT334" s="240" t="s">
        <v>161</v>
      </c>
      <c r="AU334" s="240" t="s">
        <v>87</v>
      </c>
      <c r="AY334" s="18" t="s">
        <v>158</v>
      </c>
      <c r="BE334" s="241">
        <f>IF(N334="základní",J334,0)</f>
        <v>0</v>
      </c>
      <c r="BF334" s="241">
        <f>IF(N334="snížená",J334,0)</f>
        <v>0</v>
      </c>
      <c r="BG334" s="241">
        <f>IF(N334="zákl. přenesená",J334,0)</f>
        <v>0</v>
      </c>
      <c r="BH334" s="241">
        <f>IF(N334="sníž. přenesená",J334,0)</f>
        <v>0</v>
      </c>
      <c r="BI334" s="241">
        <f>IF(N334="nulová",J334,0)</f>
        <v>0</v>
      </c>
      <c r="BJ334" s="18" t="s">
        <v>85</v>
      </c>
      <c r="BK334" s="241">
        <f>ROUND(I334*H334,2)</f>
        <v>0</v>
      </c>
      <c r="BL334" s="18" t="s">
        <v>249</v>
      </c>
      <c r="BM334" s="240" t="s">
        <v>506</v>
      </c>
    </row>
    <row r="335" s="12" customFormat="1" ht="22.8" customHeight="1">
      <c r="A335" s="12"/>
      <c r="B335" s="212"/>
      <c r="C335" s="213"/>
      <c r="D335" s="214" t="s">
        <v>76</v>
      </c>
      <c r="E335" s="226" t="s">
        <v>507</v>
      </c>
      <c r="F335" s="226" t="s">
        <v>508</v>
      </c>
      <c r="G335" s="213"/>
      <c r="H335" s="213"/>
      <c r="I335" s="216"/>
      <c r="J335" s="227">
        <f>BK335</f>
        <v>0</v>
      </c>
      <c r="K335" s="213"/>
      <c r="L335" s="218"/>
      <c r="M335" s="219"/>
      <c r="N335" s="220"/>
      <c r="O335" s="220"/>
      <c r="P335" s="221">
        <f>SUM(P336:P412)</f>
        <v>0</v>
      </c>
      <c r="Q335" s="220"/>
      <c r="R335" s="221">
        <f>SUM(R336:R412)</f>
        <v>0.0164745</v>
      </c>
      <c r="S335" s="220"/>
      <c r="T335" s="222">
        <f>SUM(T336:T412)</f>
        <v>0.0028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23" t="s">
        <v>87</v>
      </c>
      <c r="AT335" s="224" t="s">
        <v>76</v>
      </c>
      <c r="AU335" s="224" t="s">
        <v>85</v>
      </c>
      <c r="AY335" s="223" t="s">
        <v>158</v>
      </c>
      <c r="BK335" s="225">
        <f>SUM(BK336:BK412)</f>
        <v>0</v>
      </c>
    </row>
    <row r="336" s="2" customFormat="1" ht="24.15" customHeight="1">
      <c r="A336" s="39"/>
      <c r="B336" s="40"/>
      <c r="C336" s="228" t="s">
        <v>509</v>
      </c>
      <c r="D336" s="228" t="s">
        <v>161</v>
      </c>
      <c r="E336" s="229" t="s">
        <v>510</v>
      </c>
      <c r="F336" s="230" t="s">
        <v>511</v>
      </c>
      <c r="G336" s="231" t="s">
        <v>171</v>
      </c>
      <c r="H336" s="232">
        <v>31</v>
      </c>
      <c r="I336" s="233"/>
      <c r="J336" s="234">
        <f>ROUND(I336*H336,2)</f>
        <v>0</v>
      </c>
      <c r="K336" s="235"/>
      <c r="L336" s="45"/>
      <c r="M336" s="236" t="s">
        <v>1</v>
      </c>
      <c r="N336" s="237" t="s">
        <v>42</v>
      </c>
      <c r="O336" s="92"/>
      <c r="P336" s="238">
        <f>O336*H336</f>
        <v>0</v>
      </c>
      <c r="Q336" s="238">
        <v>0</v>
      </c>
      <c r="R336" s="238">
        <f>Q336*H336</f>
        <v>0</v>
      </c>
      <c r="S336" s="238">
        <v>0</v>
      </c>
      <c r="T336" s="23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0" t="s">
        <v>249</v>
      </c>
      <c r="AT336" s="240" t="s">
        <v>161</v>
      </c>
      <c r="AU336" s="240" t="s">
        <v>87</v>
      </c>
      <c r="AY336" s="18" t="s">
        <v>158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8" t="s">
        <v>85</v>
      </c>
      <c r="BK336" s="241">
        <f>ROUND(I336*H336,2)</f>
        <v>0</v>
      </c>
      <c r="BL336" s="18" t="s">
        <v>249</v>
      </c>
      <c r="BM336" s="240" t="s">
        <v>512</v>
      </c>
    </row>
    <row r="337" s="14" customFormat="1">
      <c r="A337" s="14"/>
      <c r="B337" s="258"/>
      <c r="C337" s="259"/>
      <c r="D337" s="244" t="s">
        <v>167</v>
      </c>
      <c r="E337" s="260" t="s">
        <v>1</v>
      </c>
      <c r="F337" s="261" t="s">
        <v>175</v>
      </c>
      <c r="G337" s="259"/>
      <c r="H337" s="260" t="s">
        <v>1</v>
      </c>
      <c r="I337" s="262"/>
      <c r="J337" s="259"/>
      <c r="K337" s="259"/>
      <c r="L337" s="263"/>
      <c r="M337" s="264"/>
      <c r="N337" s="265"/>
      <c r="O337" s="265"/>
      <c r="P337" s="265"/>
      <c r="Q337" s="265"/>
      <c r="R337" s="265"/>
      <c r="S337" s="265"/>
      <c r="T337" s="26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7" t="s">
        <v>167</v>
      </c>
      <c r="AU337" s="267" t="s">
        <v>87</v>
      </c>
      <c r="AV337" s="14" t="s">
        <v>85</v>
      </c>
      <c r="AW337" s="14" t="s">
        <v>33</v>
      </c>
      <c r="AX337" s="14" t="s">
        <v>77</v>
      </c>
      <c r="AY337" s="267" t="s">
        <v>158</v>
      </c>
    </row>
    <row r="338" s="13" customFormat="1">
      <c r="A338" s="13"/>
      <c r="B338" s="242"/>
      <c r="C338" s="243"/>
      <c r="D338" s="244" t="s">
        <v>167</v>
      </c>
      <c r="E338" s="245" t="s">
        <v>1</v>
      </c>
      <c r="F338" s="246" t="s">
        <v>513</v>
      </c>
      <c r="G338" s="243"/>
      <c r="H338" s="247">
        <v>7</v>
      </c>
      <c r="I338" s="248"/>
      <c r="J338" s="243"/>
      <c r="K338" s="243"/>
      <c r="L338" s="249"/>
      <c r="M338" s="250"/>
      <c r="N338" s="251"/>
      <c r="O338" s="251"/>
      <c r="P338" s="251"/>
      <c r="Q338" s="251"/>
      <c r="R338" s="251"/>
      <c r="S338" s="251"/>
      <c r="T338" s="25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3" t="s">
        <v>167</v>
      </c>
      <c r="AU338" s="253" t="s">
        <v>87</v>
      </c>
      <c r="AV338" s="13" t="s">
        <v>87</v>
      </c>
      <c r="AW338" s="13" t="s">
        <v>33</v>
      </c>
      <c r="AX338" s="13" t="s">
        <v>77</v>
      </c>
      <c r="AY338" s="253" t="s">
        <v>158</v>
      </c>
    </row>
    <row r="339" s="13" customFormat="1">
      <c r="A339" s="13"/>
      <c r="B339" s="242"/>
      <c r="C339" s="243"/>
      <c r="D339" s="244" t="s">
        <v>167</v>
      </c>
      <c r="E339" s="245" t="s">
        <v>1</v>
      </c>
      <c r="F339" s="246" t="s">
        <v>487</v>
      </c>
      <c r="G339" s="243"/>
      <c r="H339" s="247">
        <v>4.7999999999999998</v>
      </c>
      <c r="I339" s="248"/>
      <c r="J339" s="243"/>
      <c r="K339" s="243"/>
      <c r="L339" s="249"/>
      <c r="M339" s="250"/>
      <c r="N339" s="251"/>
      <c r="O339" s="251"/>
      <c r="P339" s="251"/>
      <c r="Q339" s="251"/>
      <c r="R339" s="251"/>
      <c r="S339" s="251"/>
      <c r="T339" s="25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3" t="s">
        <v>167</v>
      </c>
      <c r="AU339" s="253" t="s">
        <v>87</v>
      </c>
      <c r="AV339" s="13" t="s">
        <v>87</v>
      </c>
      <c r="AW339" s="13" t="s">
        <v>33</v>
      </c>
      <c r="AX339" s="13" t="s">
        <v>77</v>
      </c>
      <c r="AY339" s="253" t="s">
        <v>158</v>
      </c>
    </row>
    <row r="340" s="13" customFormat="1">
      <c r="A340" s="13"/>
      <c r="B340" s="242"/>
      <c r="C340" s="243"/>
      <c r="D340" s="244" t="s">
        <v>167</v>
      </c>
      <c r="E340" s="245" t="s">
        <v>1</v>
      </c>
      <c r="F340" s="246" t="s">
        <v>233</v>
      </c>
      <c r="G340" s="243"/>
      <c r="H340" s="247">
        <v>4.2000000000000002</v>
      </c>
      <c r="I340" s="248"/>
      <c r="J340" s="243"/>
      <c r="K340" s="243"/>
      <c r="L340" s="249"/>
      <c r="M340" s="250"/>
      <c r="N340" s="251"/>
      <c r="O340" s="251"/>
      <c r="P340" s="251"/>
      <c r="Q340" s="251"/>
      <c r="R340" s="251"/>
      <c r="S340" s="251"/>
      <c r="T340" s="25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3" t="s">
        <v>167</v>
      </c>
      <c r="AU340" s="253" t="s">
        <v>87</v>
      </c>
      <c r="AV340" s="13" t="s">
        <v>87</v>
      </c>
      <c r="AW340" s="13" t="s">
        <v>33</v>
      </c>
      <c r="AX340" s="13" t="s">
        <v>77</v>
      </c>
      <c r="AY340" s="253" t="s">
        <v>158</v>
      </c>
    </row>
    <row r="341" s="14" customFormat="1">
      <c r="A341" s="14"/>
      <c r="B341" s="258"/>
      <c r="C341" s="259"/>
      <c r="D341" s="244" t="s">
        <v>167</v>
      </c>
      <c r="E341" s="260" t="s">
        <v>1</v>
      </c>
      <c r="F341" s="261" t="s">
        <v>176</v>
      </c>
      <c r="G341" s="259"/>
      <c r="H341" s="260" t="s">
        <v>1</v>
      </c>
      <c r="I341" s="262"/>
      <c r="J341" s="259"/>
      <c r="K341" s="259"/>
      <c r="L341" s="263"/>
      <c r="M341" s="264"/>
      <c r="N341" s="265"/>
      <c r="O341" s="265"/>
      <c r="P341" s="265"/>
      <c r="Q341" s="265"/>
      <c r="R341" s="265"/>
      <c r="S341" s="265"/>
      <c r="T341" s="26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7" t="s">
        <v>167</v>
      </c>
      <c r="AU341" s="267" t="s">
        <v>87</v>
      </c>
      <c r="AV341" s="14" t="s">
        <v>85</v>
      </c>
      <c r="AW341" s="14" t="s">
        <v>33</v>
      </c>
      <c r="AX341" s="14" t="s">
        <v>77</v>
      </c>
      <c r="AY341" s="267" t="s">
        <v>158</v>
      </c>
    </row>
    <row r="342" s="13" customFormat="1">
      <c r="A342" s="13"/>
      <c r="B342" s="242"/>
      <c r="C342" s="243"/>
      <c r="D342" s="244" t="s">
        <v>167</v>
      </c>
      <c r="E342" s="245" t="s">
        <v>1</v>
      </c>
      <c r="F342" s="246" t="s">
        <v>514</v>
      </c>
      <c r="G342" s="243"/>
      <c r="H342" s="247">
        <v>15</v>
      </c>
      <c r="I342" s="248"/>
      <c r="J342" s="243"/>
      <c r="K342" s="243"/>
      <c r="L342" s="249"/>
      <c r="M342" s="250"/>
      <c r="N342" s="251"/>
      <c r="O342" s="251"/>
      <c r="P342" s="251"/>
      <c r="Q342" s="251"/>
      <c r="R342" s="251"/>
      <c r="S342" s="251"/>
      <c r="T342" s="25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3" t="s">
        <v>167</v>
      </c>
      <c r="AU342" s="253" t="s">
        <v>87</v>
      </c>
      <c r="AV342" s="13" t="s">
        <v>87</v>
      </c>
      <c r="AW342" s="13" t="s">
        <v>33</v>
      </c>
      <c r="AX342" s="13" t="s">
        <v>77</v>
      </c>
      <c r="AY342" s="253" t="s">
        <v>158</v>
      </c>
    </row>
    <row r="343" s="15" customFormat="1">
      <c r="A343" s="15"/>
      <c r="B343" s="268"/>
      <c r="C343" s="269"/>
      <c r="D343" s="244" t="s">
        <v>167</v>
      </c>
      <c r="E343" s="270" t="s">
        <v>1</v>
      </c>
      <c r="F343" s="271" t="s">
        <v>179</v>
      </c>
      <c r="G343" s="269"/>
      <c r="H343" s="272">
        <v>31</v>
      </c>
      <c r="I343" s="273"/>
      <c r="J343" s="269"/>
      <c r="K343" s="269"/>
      <c r="L343" s="274"/>
      <c r="M343" s="275"/>
      <c r="N343" s="276"/>
      <c r="O343" s="276"/>
      <c r="P343" s="276"/>
      <c r="Q343" s="276"/>
      <c r="R343" s="276"/>
      <c r="S343" s="276"/>
      <c r="T343" s="277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8" t="s">
        <v>167</v>
      </c>
      <c r="AU343" s="278" t="s">
        <v>87</v>
      </c>
      <c r="AV343" s="15" t="s">
        <v>165</v>
      </c>
      <c r="AW343" s="15" t="s">
        <v>33</v>
      </c>
      <c r="AX343" s="15" t="s">
        <v>85</v>
      </c>
      <c r="AY343" s="278" t="s">
        <v>158</v>
      </c>
    </row>
    <row r="344" s="2" customFormat="1" ht="24.15" customHeight="1">
      <c r="A344" s="39"/>
      <c r="B344" s="40"/>
      <c r="C344" s="228" t="s">
        <v>515</v>
      </c>
      <c r="D344" s="228" t="s">
        <v>161</v>
      </c>
      <c r="E344" s="229" t="s">
        <v>516</v>
      </c>
      <c r="F344" s="230" t="s">
        <v>517</v>
      </c>
      <c r="G344" s="231" t="s">
        <v>195</v>
      </c>
      <c r="H344" s="232">
        <v>49.325000000000003</v>
      </c>
      <c r="I344" s="233"/>
      <c r="J344" s="234">
        <f>ROUND(I344*H344,2)</f>
        <v>0</v>
      </c>
      <c r="K344" s="235"/>
      <c r="L344" s="45"/>
      <c r="M344" s="236" t="s">
        <v>1</v>
      </c>
      <c r="N344" s="237" t="s">
        <v>42</v>
      </c>
      <c r="O344" s="92"/>
      <c r="P344" s="238">
        <f>O344*H344</f>
        <v>0</v>
      </c>
      <c r="Q344" s="238">
        <v>0.00025999999999999998</v>
      </c>
      <c r="R344" s="238">
        <f>Q344*H344</f>
        <v>0.012824499999999999</v>
      </c>
      <c r="S344" s="238">
        <v>0</v>
      </c>
      <c r="T344" s="23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0" t="s">
        <v>249</v>
      </c>
      <c r="AT344" s="240" t="s">
        <v>161</v>
      </c>
      <c r="AU344" s="240" t="s">
        <v>87</v>
      </c>
      <c r="AY344" s="18" t="s">
        <v>158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85</v>
      </c>
      <c r="BK344" s="241">
        <f>ROUND(I344*H344,2)</f>
        <v>0</v>
      </c>
      <c r="BL344" s="18" t="s">
        <v>249</v>
      </c>
      <c r="BM344" s="240" t="s">
        <v>518</v>
      </c>
    </row>
    <row r="345" s="14" customFormat="1">
      <c r="A345" s="14"/>
      <c r="B345" s="258"/>
      <c r="C345" s="259"/>
      <c r="D345" s="244" t="s">
        <v>167</v>
      </c>
      <c r="E345" s="260" t="s">
        <v>1</v>
      </c>
      <c r="F345" s="261" t="s">
        <v>175</v>
      </c>
      <c r="G345" s="259"/>
      <c r="H345" s="260" t="s">
        <v>1</v>
      </c>
      <c r="I345" s="262"/>
      <c r="J345" s="259"/>
      <c r="K345" s="259"/>
      <c r="L345" s="263"/>
      <c r="M345" s="264"/>
      <c r="N345" s="265"/>
      <c r="O345" s="265"/>
      <c r="P345" s="265"/>
      <c r="Q345" s="265"/>
      <c r="R345" s="265"/>
      <c r="S345" s="265"/>
      <c r="T345" s="26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7" t="s">
        <v>167</v>
      </c>
      <c r="AU345" s="267" t="s">
        <v>87</v>
      </c>
      <c r="AV345" s="14" t="s">
        <v>85</v>
      </c>
      <c r="AW345" s="14" t="s">
        <v>33</v>
      </c>
      <c r="AX345" s="14" t="s">
        <v>77</v>
      </c>
      <c r="AY345" s="267" t="s">
        <v>158</v>
      </c>
    </row>
    <row r="346" s="13" customFormat="1">
      <c r="A346" s="13"/>
      <c r="B346" s="242"/>
      <c r="C346" s="243"/>
      <c r="D346" s="244" t="s">
        <v>167</v>
      </c>
      <c r="E346" s="245" t="s">
        <v>1</v>
      </c>
      <c r="F346" s="246" t="s">
        <v>358</v>
      </c>
      <c r="G346" s="243"/>
      <c r="H346" s="247">
        <v>4.5</v>
      </c>
      <c r="I346" s="248"/>
      <c r="J346" s="243"/>
      <c r="K346" s="243"/>
      <c r="L346" s="249"/>
      <c r="M346" s="250"/>
      <c r="N346" s="251"/>
      <c r="O346" s="251"/>
      <c r="P346" s="251"/>
      <c r="Q346" s="251"/>
      <c r="R346" s="251"/>
      <c r="S346" s="251"/>
      <c r="T346" s="25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3" t="s">
        <v>167</v>
      </c>
      <c r="AU346" s="253" t="s">
        <v>87</v>
      </c>
      <c r="AV346" s="13" t="s">
        <v>87</v>
      </c>
      <c r="AW346" s="13" t="s">
        <v>33</v>
      </c>
      <c r="AX346" s="13" t="s">
        <v>77</v>
      </c>
      <c r="AY346" s="253" t="s">
        <v>158</v>
      </c>
    </row>
    <row r="347" s="13" customFormat="1">
      <c r="A347" s="13"/>
      <c r="B347" s="242"/>
      <c r="C347" s="243"/>
      <c r="D347" s="244" t="s">
        <v>167</v>
      </c>
      <c r="E347" s="245" t="s">
        <v>1</v>
      </c>
      <c r="F347" s="246" t="s">
        <v>519</v>
      </c>
      <c r="G347" s="243"/>
      <c r="H347" s="247">
        <v>8.1600000000000001</v>
      </c>
      <c r="I347" s="248"/>
      <c r="J347" s="243"/>
      <c r="K347" s="243"/>
      <c r="L347" s="249"/>
      <c r="M347" s="250"/>
      <c r="N347" s="251"/>
      <c r="O347" s="251"/>
      <c r="P347" s="251"/>
      <c r="Q347" s="251"/>
      <c r="R347" s="251"/>
      <c r="S347" s="251"/>
      <c r="T347" s="25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3" t="s">
        <v>167</v>
      </c>
      <c r="AU347" s="253" t="s">
        <v>87</v>
      </c>
      <c r="AV347" s="13" t="s">
        <v>87</v>
      </c>
      <c r="AW347" s="13" t="s">
        <v>33</v>
      </c>
      <c r="AX347" s="13" t="s">
        <v>77</v>
      </c>
      <c r="AY347" s="253" t="s">
        <v>158</v>
      </c>
    </row>
    <row r="348" s="13" customFormat="1">
      <c r="A348" s="13"/>
      <c r="B348" s="242"/>
      <c r="C348" s="243"/>
      <c r="D348" s="244" t="s">
        <v>167</v>
      </c>
      <c r="E348" s="245" t="s">
        <v>1</v>
      </c>
      <c r="F348" s="246" t="s">
        <v>365</v>
      </c>
      <c r="G348" s="243"/>
      <c r="H348" s="247">
        <v>6.2999999999999998</v>
      </c>
      <c r="I348" s="248"/>
      <c r="J348" s="243"/>
      <c r="K348" s="243"/>
      <c r="L348" s="249"/>
      <c r="M348" s="250"/>
      <c r="N348" s="251"/>
      <c r="O348" s="251"/>
      <c r="P348" s="251"/>
      <c r="Q348" s="251"/>
      <c r="R348" s="251"/>
      <c r="S348" s="251"/>
      <c r="T348" s="25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3" t="s">
        <v>167</v>
      </c>
      <c r="AU348" s="253" t="s">
        <v>87</v>
      </c>
      <c r="AV348" s="13" t="s">
        <v>87</v>
      </c>
      <c r="AW348" s="13" t="s">
        <v>33</v>
      </c>
      <c r="AX348" s="13" t="s">
        <v>77</v>
      </c>
      <c r="AY348" s="253" t="s">
        <v>158</v>
      </c>
    </row>
    <row r="349" s="14" customFormat="1">
      <c r="A349" s="14"/>
      <c r="B349" s="258"/>
      <c r="C349" s="259"/>
      <c r="D349" s="244" t="s">
        <v>167</v>
      </c>
      <c r="E349" s="260" t="s">
        <v>1</v>
      </c>
      <c r="F349" s="261" t="s">
        <v>176</v>
      </c>
      <c r="G349" s="259"/>
      <c r="H349" s="260" t="s">
        <v>1</v>
      </c>
      <c r="I349" s="262"/>
      <c r="J349" s="259"/>
      <c r="K349" s="259"/>
      <c r="L349" s="263"/>
      <c r="M349" s="264"/>
      <c r="N349" s="265"/>
      <c r="O349" s="265"/>
      <c r="P349" s="265"/>
      <c r="Q349" s="265"/>
      <c r="R349" s="265"/>
      <c r="S349" s="265"/>
      <c r="T349" s="26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7" t="s">
        <v>167</v>
      </c>
      <c r="AU349" s="267" t="s">
        <v>87</v>
      </c>
      <c r="AV349" s="14" t="s">
        <v>85</v>
      </c>
      <c r="AW349" s="14" t="s">
        <v>33</v>
      </c>
      <c r="AX349" s="14" t="s">
        <v>77</v>
      </c>
      <c r="AY349" s="267" t="s">
        <v>158</v>
      </c>
    </row>
    <row r="350" s="13" customFormat="1">
      <c r="A350" s="13"/>
      <c r="B350" s="242"/>
      <c r="C350" s="243"/>
      <c r="D350" s="244" t="s">
        <v>167</v>
      </c>
      <c r="E350" s="245" t="s">
        <v>1</v>
      </c>
      <c r="F350" s="246" t="s">
        <v>365</v>
      </c>
      <c r="G350" s="243"/>
      <c r="H350" s="247">
        <v>6.2999999999999998</v>
      </c>
      <c r="I350" s="248"/>
      <c r="J350" s="243"/>
      <c r="K350" s="243"/>
      <c r="L350" s="249"/>
      <c r="M350" s="250"/>
      <c r="N350" s="251"/>
      <c r="O350" s="251"/>
      <c r="P350" s="251"/>
      <c r="Q350" s="251"/>
      <c r="R350" s="251"/>
      <c r="S350" s="251"/>
      <c r="T350" s="25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3" t="s">
        <v>167</v>
      </c>
      <c r="AU350" s="253" t="s">
        <v>87</v>
      </c>
      <c r="AV350" s="13" t="s">
        <v>87</v>
      </c>
      <c r="AW350" s="13" t="s">
        <v>33</v>
      </c>
      <c r="AX350" s="13" t="s">
        <v>77</v>
      </c>
      <c r="AY350" s="253" t="s">
        <v>158</v>
      </c>
    </row>
    <row r="351" s="13" customFormat="1">
      <c r="A351" s="13"/>
      <c r="B351" s="242"/>
      <c r="C351" s="243"/>
      <c r="D351" s="244" t="s">
        <v>167</v>
      </c>
      <c r="E351" s="245" t="s">
        <v>1</v>
      </c>
      <c r="F351" s="246" t="s">
        <v>366</v>
      </c>
      <c r="G351" s="243"/>
      <c r="H351" s="247">
        <v>4.4249999999999998</v>
      </c>
      <c r="I351" s="248"/>
      <c r="J351" s="243"/>
      <c r="K351" s="243"/>
      <c r="L351" s="249"/>
      <c r="M351" s="250"/>
      <c r="N351" s="251"/>
      <c r="O351" s="251"/>
      <c r="P351" s="251"/>
      <c r="Q351" s="251"/>
      <c r="R351" s="251"/>
      <c r="S351" s="251"/>
      <c r="T351" s="25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3" t="s">
        <v>167</v>
      </c>
      <c r="AU351" s="253" t="s">
        <v>87</v>
      </c>
      <c r="AV351" s="13" t="s">
        <v>87</v>
      </c>
      <c r="AW351" s="13" t="s">
        <v>33</v>
      </c>
      <c r="AX351" s="13" t="s">
        <v>77</v>
      </c>
      <c r="AY351" s="253" t="s">
        <v>158</v>
      </c>
    </row>
    <row r="352" s="13" customFormat="1">
      <c r="A352" s="13"/>
      <c r="B352" s="242"/>
      <c r="C352" s="243"/>
      <c r="D352" s="244" t="s">
        <v>167</v>
      </c>
      <c r="E352" s="245" t="s">
        <v>1</v>
      </c>
      <c r="F352" s="246" t="s">
        <v>520</v>
      </c>
      <c r="G352" s="243"/>
      <c r="H352" s="247">
        <v>9</v>
      </c>
      <c r="I352" s="248"/>
      <c r="J352" s="243"/>
      <c r="K352" s="243"/>
      <c r="L352" s="249"/>
      <c r="M352" s="250"/>
      <c r="N352" s="251"/>
      <c r="O352" s="251"/>
      <c r="P352" s="251"/>
      <c r="Q352" s="251"/>
      <c r="R352" s="251"/>
      <c r="S352" s="251"/>
      <c r="T352" s="25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3" t="s">
        <v>167</v>
      </c>
      <c r="AU352" s="253" t="s">
        <v>87</v>
      </c>
      <c r="AV352" s="13" t="s">
        <v>87</v>
      </c>
      <c r="AW352" s="13" t="s">
        <v>33</v>
      </c>
      <c r="AX352" s="13" t="s">
        <v>77</v>
      </c>
      <c r="AY352" s="253" t="s">
        <v>158</v>
      </c>
    </row>
    <row r="353" s="13" customFormat="1">
      <c r="A353" s="13"/>
      <c r="B353" s="242"/>
      <c r="C353" s="243"/>
      <c r="D353" s="244" t="s">
        <v>167</v>
      </c>
      <c r="E353" s="245" t="s">
        <v>1</v>
      </c>
      <c r="F353" s="246" t="s">
        <v>367</v>
      </c>
      <c r="G353" s="243"/>
      <c r="H353" s="247">
        <v>3.6000000000000001</v>
      </c>
      <c r="I353" s="248"/>
      <c r="J353" s="243"/>
      <c r="K353" s="243"/>
      <c r="L353" s="249"/>
      <c r="M353" s="250"/>
      <c r="N353" s="251"/>
      <c r="O353" s="251"/>
      <c r="P353" s="251"/>
      <c r="Q353" s="251"/>
      <c r="R353" s="251"/>
      <c r="S353" s="251"/>
      <c r="T353" s="25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3" t="s">
        <v>167</v>
      </c>
      <c r="AU353" s="253" t="s">
        <v>87</v>
      </c>
      <c r="AV353" s="13" t="s">
        <v>87</v>
      </c>
      <c r="AW353" s="13" t="s">
        <v>33</v>
      </c>
      <c r="AX353" s="13" t="s">
        <v>77</v>
      </c>
      <c r="AY353" s="253" t="s">
        <v>158</v>
      </c>
    </row>
    <row r="354" s="13" customFormat="1">
      <c r="A354" s="13"/>
      <c r="B354" s="242"/>
      <c r="C354" s="243"/>
      <c r="D354" s="244" t="s">
        <v>167</v>
      </c>
      <c r="E354" s="245" t="s">
        <v>1</v>
      </c>
      <c r="F354" s="246" t="s">
        <v>521</v>
      </c>
      <c r="G354" s="243"/>
      <c r="H354" s="247">
        <v>7.04</v>
      </c>
      <c r="I354" s="248"/>
      <c r="J354" s="243"/>
      <c r="K354" s="243"/>
      <c r="L354" s="249"/>
      <c r="M354" s="250"/>
      <c r="N354" s="251"/>
      <c r="O354" s="251"/>
      <c r="P354" s="251"/>
      <c r="Q354" s="251"/>
      <c r="R354" s="251"/>
      <c r="S354" s="251"/>
      <c r="T354" s="25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3" t="s">
        <v>167</v>
      </c>
      <c r="AU354" s="253" t="s">
        <v>87</v>
      </c>
      <c r="AV354" s="13" t="s">
        <v>87</v>
      </c>
      <c r="AW354" s="13" t="s">
        <v>33</v>
      </c>
      <c r="AX354" s="13" t="s">
        <v>77</v>
      </c>
      <c r="AY354" s="253" t="s">
        <v>158</v>
      </c>
    </row>
    <row r="355" s="15" customFormat="1">
      <c r="A355" s="15"/>
      <c r="B355" s="268"/>
      <c r="C355" s="269"/>
      <c r="D355" s="244" t="s">
        <v>167</v>
      </c>
      <c r="E355" s="270" t="s">
        <v>1</v>
      </c>
      <c r="F355" s="271" t="s">
        <v>179</v>
      </c>
      <c r="G355" s="269"/>
      <c r="H355" s="272">
        <v>49.325000000000003</v>
      </c>
      <c r="I355" s="273"/>
      <c r="J355" s="269"/>
      <c r="K355" s="269"/>
      <c r="L355" s="274"/>
      <c r="M355" s="275"/>
      <c r="N355" s="276"/>
      <c r="O355" s="276"/>
      <c r="P355" s="276"/>
      <c r="Q355" s="276"/>
      <c r="R355" s="276"/>
      <c r="S355" s="276"/>
      <c r="T355" s="277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8" t="s">
        <v>167</v>
      </c>
      <c r="AU355" s="278" t="s">
        <v>87</v>
      </c>
      <c r="AV355" s="15" t="s">
        <v>165</v>
      </c>
      <c r="AW355" s="15" t="s">
        <v>33</v>
      </c>
      <c r="AX355" s="15" t="s">
        <v>85</v>
      </c>
      <c r="AY355" s="278" t="s">
        <v>158</v>
      </c>
    </row>
    <row r="356" s="2" customFormat="1" ht="49.05" customHeight="1">
      <c r="A356" s="39"/>
      <c r="B356" s="40"/>
      <c r="C356" s="290" t="s">
        <v>522</v>
      </c>
      <c r="D356" s="290" t="s">
        <v>290</v>
      </c>
      <c r="E356" s="291" t="s">
        <v>523</v>
      </c>
      <c r="F356" s="292" t="s">
        <v>524</v>
      </c>
      <c r="G356" s="293" t="s">
        <v>171</v>
      </c>
      <c r="H356" s="294">
        <v>6</v>
      </c>
      <c r="I356" s="295"/>
      <c r="J356" s="296">
        <f>ROUND(I356*H356,2)</f>
        <v>0</v>
      </c>
      <c r="K356" s="297"/>
      <c r="L356" s="298"/>
      <c r="M356" s="299" t="s">
        <v>1</v>
      </c>
      <c r="N356" s="300" t="s">
        <v>42</v>
      </c>
      <c r="O356" s="92"/>
      <c r="P356" s="238">
        <f>O356*H356</f>
        <v>0</v>
      </c>
      <c r="Q356" s="238">
        <v>0</v>
      </c>
      <c r="R356" s="238">
        <f>Q356*H356</f>
        <v>0</v>
      </c>
      <c r="S356" s="238">
        <v>0</v>
      </c>
      <c r="T356" s="23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0" t="s">
        <v>336</v>
      </c>
      <c r="AT356" s="240" t="s">
        <v>290</v>
      </c>
      <c r="AU356" s="240" t="s">
        <v>87</v>
      </c>
      <c r="AY356" s="18" t="s">
        <v>158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8" t="s">
        <v>85</v>
      </c>
      <c r="BK356" s="241">
        <f>ROUND(I356*H356,2)</f>
        <v>0</v>
      </c>
      <c r="BL356" s="18" t="s">
        <v>249</v>
      </c>
      <c r="BM356" s="240" t="s">
        <v>525</v>
      </c>
    </row>
    <row r="357" s="2" customFormat="1">
      <c r="A357" s="39"/>
      <c r="B357" s="40"/>
      <c r="C357" s="41"/>
      <c r="D357" s="244" t="s">
        <v>173</v>
      </c>
      <c r="E357" s="41"/>
      <c r="F357" s="254" t="s">
        <v>526</v>
      </c>
      <c r="G357" s="41"/>
      <c r="H357" s="41"/>
      <c r="I357" s="255"/>
      <c r="J357" s="41"/>
      <c r="K357" s="41"/>
      <c r="L357" s="45"/>
      <c r="M357" s="256"/>
      <c r="N357" s="257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173</v>
      </c>
      <c r="AU357" s="18" t="s">
        <v>87</v>
      </c>
    </row>
    <row r="358" s="14" customFormat="1">
      <c r="A358" s="14"/>
      <c r="B358" s="258"/>
      <c r="C358" s="259"/>
      <c r="D358" s="244" t="s">
        <v>167</v>
      </c>
      <c r="E358" s="260" t="s">
        <v>1</v>
      </c>
      <c r="F358" s="261" t="s">
        <v>175</v>
      </c>
      <c r="G358" s="259"/>
      <c r="H358" s="260" t="s">
        <v>1</v>
      </c>
      <c r="I358" s="262"/>
      <c r="J358" s="259"/>
      <c r="K358" s="259"/>
      <c r="L358" s="263"/>
      <c r="M358" s="264"/>
      <c r="N358" s="265"/>
      <c r="O358" s="265"/>
      <c r="P358" s="265"/>
      <c r="Q358" s="265"/>
      <c r="R358" s="265"/>
      <c r="S358" s="265"/>
      <c r="T358" s="26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7" t="s">
        <v>167</v>
      </c>
      <c r="AU358" s="267" t="s">
        <v>87</v>
      </c>
      <c r="AV358" s="14" t="s">
        <v>85</v>
      </c>
      <c r="AW358" s="14" t="s">
        <v>33</v>
      </c>
      <c r="AX358" s="14" t="s">
        <v>77</v>
      </c>
      <c r="AY358" s="267" t="s">
        <v>158</v>
      </c>
    </row>
    <row r="359" s="13" customFormat="1">
      <c r="A359" s="13"/>
      <c r="B359" s="242"/>
      <c r="C359" s="243"/>
      <c r="D359" s="244" t="s">
        <v>167</v>
      </c>
      <c r="E359" s="245" t="s">
        <v>1</v>
      </c>
      <c r="F359" s="246" t="s">
        <v>87</v>
      </c>
      <c r="G359" s="243"/>
      <c r="H359" s="247">
        <v>2</v>
      </c>
      <c r="I359" s="248"/>
      <c r="J359" s="243"/>
      <c r="K359" s="243"/>
      <c r="L359" s="249"/>
      <c r="M359" s="250"/>
      <c r="N359" s="251"/>
      <c r="O359" s="251"/>
      <c r="P359" s="251"/>
      <c r="Q359" s="251"/>
      <c r="R359" s="251"/>
      <c r="S359" s="251"/>
      <c r="T359" s="25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3" t="s">
        <v>167</v>
      </c>
      <c r="AU359" s="253" t="s">
        <v>87</v>
      </c>
      <c r="AV359" s="13" t="s">
        <v>87</v>
      </c>
      <c r="AW359" s="13" t="s">
        <v>33</v>
      </c>
      <c r="AX359" s="13" t="s">
        <v>77</v>
      </c>
      <c r="AY359" s="253" t="s">
        <v>158</v>
      </c>
    </row>
    <row r="360" s="14" customFormat="1">
      <c r="A360" s="14"/>
      <c r="B360" s="258"/>
      <c r="C360" s="259"/>
      <c r="D360" s="244" t="s">
        <v>167</v>
      </c>
      <c r="E360" s="260" t="s">
        <v>1</v>
      </c>
      <c r="F360" s="261" t="s">
        <v>176</v>
      </c>
      <c r="G360" s="259"/>
      <c r="H360" s="260" t="s">
        <v>1</v>
      </c>
      <c r="I360" s="262"/>
      <c r="J360" s="259"/>
      <c r="K360" s="259"/>
      <c r="L360" s="263"/>
      <c r="M360" s="264"/>
      <c r="N360" s="265"/>
      <c r="O360" s="265"/>
      <c r="P360" s="265"/>
      <c r="Q360" s="265"/>
      <c r="R360" s="265"/>
      <c r="S360" s="265"/>
      <c r="T360" s="26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7" t="s">
        <v>167</v>
      </c>
      <c r="AU360" s="267" t="s">
        <v>87</v>
      </c>
      <c r="AV360" s="14" t="s">
        <v>85</v>
      </c>
      <c r="AW360" s="14" t="s">
        <v>33</v>
      </c>
      <c r="AX360" s="14" t="s">
        <v>77</v>
      </c>
      <c r="AY360" s="267" t="s">
        <v>158</v>
      </c>
    </row>
    <row r="361" s="13" customFormat="1">
      <c r="A361" s="13"/>
      <c r="B361" s="242"/>
      <c r="C361" s="243"/>
      <c r="D361" s="244" t="s">
        <v>167</v>
      </c>
      <c r="E361" s="245" t="s">
        <v>1</v>
      </c>
      <c r="F361" s="246" t="s">
        <v>165</v>
      </c>
      <c r="G361" s="243"/>
      <c r="H361" s="247">
        <v>4</v>
      </c>
      <c r="I361" s="248"/>
      <c r="J361" s="243"/>
      <c r="K361" s="243"/>
      <c r="L361" s="249"/>
      <c r="M361" s="250"/>
      <c r="N361" s="251"/>
      <c r="O361" s="251"/>
      <c r="P361" s="251"/>
      <c r="Q361" s="251"/>
      <c r="R361" s="251"/>
      <c r="S361" s="251"/>
      <c r="T361" s="25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3" t="s">
        <v>167</v>
      </c>
      <c r="AU361" s="253" t="s">
        <v>87</v>
      </c>
      <c r="AV361" s="13" t="s">
        <v>87</v>
      </c>
      <c r="AW361" s="13" t="s">
        <v>33</v>
      </c>
      <c r="AX361" s="13" t="s">
        <v>77</v>
      </c>
      <c r="AY361" s="253" t="s">
        <v>158</v>
      </c>
    </row>
    <row r="362" s="15" customFormat="1">
      <c r="A362" s="15"/>
      <c r="B362" s="268"/>
      <c r="C362" s="269"/>
      <c r="D362" s="244" t="s">
        <v>167</v>
      </c>
      <c r="E362" s="270" t="s">
        <v>1</v>
      </c>
      <c r="F362" s="271" t="s">
        <v>179</v>
      </c>
      <c r="G362" s="269"/>
      <c r="H362" s="272">
        <v>6</v>
      </c>
      <c r="I362" s="273"/>
      <c r="J362" s="269"/>
      <c r="K362" s="269"/>
      <c r="L362" s="274"/>
      <c r="M362" s="275"/>
      <c r="N362" s="276"/>
      <c r="O362" s="276"/>
      <c r="P362" s="276"/>
      <c r="Q362" s="276"/>
      <c r="R362" s="276"/>
      <c r="S362" s="276"/>
      <c r="T362" s="27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8" t="s">
        <v>167</v>
      </c>
      <c r="AU362" s="278" t="s">
        <v>87</v>
      </c>
      <c r="AV362" s="15" t="s">
        <v>165</v>
      </c>
      <c r="AW362" s="15" t="s">
        <v>33</v>
      </c>
      <c r="AX362" s="15" t="s">
        <v>85</v>
      </c>
      <c r="AY362" s="278" t="s">
        <v>158</v>
      </c>
    </row>
    <row r="363" s="2" customFormat="1" ht="49.05" customHeight="1">
      <c r="A363" s="39"/>
      <c r="B363" s="40"/>
      <c r="C363" s="290" t="s">
        <v>527</v>
      </c>
      <c r="D363" s="290" t="s">
        <v>290</v>
      </c>
      <c r="E363" s="291" t="s">
        <v>528</v>
      </c>
      <c r="F363" s="292" t="s">
        <v>529</v>
      </c>
      <c r="G363" s="293" t="s">
        <v>171</v>
      </c>
      <c r="H363" s="294">
        <v>3</v>
      </c>
      <c r="I363" s="295"/>
      <c r="J363" s="296">
        <f>ROUND(I363*H363,2)</f>
        <v>0</v>
      </c>
      <c r="K363" s="297"/>
      <c r="L363" s="298"/>
      <c r="M363" s="299" t="s">
        <v>1</v>
      </c>
      <c r="N363" s="300" t="s">
        <v>42</v>
      </c>
      <c r="O363" s="92"/>
      <c r="P363" s="238">
        <f>O363*H363</f>
        <v>0</v>
      </c>
      <c r="Q363" s="238">
        <v>0</v>
      </c>
      <c r="R363" s="238">
        <f>Q363*H363</f>
        <v>0</v>
      </c>
      <c r="S363" s="238">
        <v>0</v>
      </c>
      <c r="T363" s="23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0" t="s">
        <v>336</v>
      </c>
      <c r="AT363" s="240" t="s">
        <v>290</v>
      </c>
      <c r="AU363" s="240" t="s">
        <v>87</v>
      </c>
      <c r="AY363" s="18" t="s">
        <v>158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85</v>
      </c>
      <c r="BK363" s="241">
        <f>ROUND(I363*H363,2)</f>
        <v>0</v>
      </c>
      <c r="BL363" s="18" t="s">
        <v>249</v>
      </c>
      <c r="BM363" s="240" t="s">
        <v>530</v>
      </c>
    </row>
    <row r="364" s="2" customFormat="1">
      <c r="A364" s="39"/>
      <c r="B364" s="40"/>
      <c r="C364" s="41"/>
      <c r="D364" s="244" t="s">
        <v>173</v>
      </c>
      <c r="E364" s="41"/>
      <c r="F364" s="254" t="s">
        <v>526</v>
      </c>
      <c r="G364" s="41"/>
      <c r="H364" s="41"/>
      <c r="I364" s="255"/>
      <c r="J364" s="41"/>
      <c r="K364" s="41"/>
      <c r="L364" s="45"/>
      <c r="M364" s="256"/>
      <c r="N364" s="257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173</v>
      </c>
      <c r="AU364" s="18" t="s">
        <v>87</v>
      </c>
    </row>
    <row r="365" s="14" customFormat="1">
      <c r="A365" s="14"/>
      <c r="B365" s="258"/>
      <c r="C365" s="259"/>
      <c r="D365" s="244" t="s">
        <v>167</v>
      </c>
      <c r="E365" s="260" t="s">
        <v>1</v>
      </c>
      <c r="F365" s="261" t="s">
        <v>175</v>
      </c>
      <c r="G365" s="259"/>
      <c r="H365" s="260" t="s">
        <v>1</v>
      </c>
      <c r="I365" s="262"/>
      <c r="J365" s="259"/>
      <c r="K365" s="259"/>
      <c r="L365" s="263"/>
      <c r="M365" s="264"/>
      <c r="N365" s="265"/>
      <c r="O365" s="265"/>
      <c r="P365" s="265"/>
      <c r="Q365" s="265"/>
      <c r="R365" s="265"/>
      <c r="S365" s="265"/>
      <c r="T365" s="26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7" t="s">
        <v>167</v>
      </c>
      <c r="AU365" s="267" t="s">
        <v>87</v>
      </c>
      <c r="AV365" s="14" t="s">
        <v>85</v>
      </c>
      <c r="AW365" s="14" t="s">
        <v>33</v>
      </c>
      <c r="AX365" s="14" t="s">
        <v>77</v>
      </c>
      <c r="AY365" s="267" t="s">
        <v>158</v>
      </c>
    </row>
    <row r="366" s="13" customFormat="1">
      <c r="A366" s="13"/>
      <c r="B366" s="242"/>
      <c r="C366" s="243"/>
      <c r="D366" s="244" t="s">
        <v>167</v>
      </c>
      <c r="E366" s="245" t="s">
        <v>1</v>
      </c>
      <c r="F366" s="246" t="s">
        <v>159</v>
      </c>
      <c r="G366" s="243"/>
      <c r="H366" s="247">
        <v>3</v>
      </c>
      <c r="I366" s="248"/>
      <c r="J366" s="243"/>
      <c r="K366" s="243"/>
      <c r="L366" s="249"/>
      <c r="M366" s="250"/>
      <c r="N366" s="251"/>
      <c r="O366" s="251"/>
      <c r="P366" s="251"/>
      <c r="Q366" s="251"/>
      <c r="R366" s="251"/>
      <c r="S366" s="251"/>
      <c r="T366" s="25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3" t="s">
        <v>167</v>
      </c>
      <c r="AU366" s="253" t="s">
        <v>87</v>
      </c>
      <c r="AV366" s="13" t="s">
        <v>87</v>
      </c>
      <c r="AW366" s="13" t="s">
        <v>33</v>
      </c>
      <c r="AX366" s="13" t="s">
        <v>77</v>
      </c>
      <c r="AY366" s="253" t="s">
        <v>158</v>
      </c>
    </row>
    <row r="367" s="15" customFormat="1">
      <c r="A367" s="15"/>
      <c r="B367" s="268"/>
      <c r="C367" s="269"/>
      <c r="D367" s="244" t="s">
        <v>167</v>
      </c>
      <c r="E367" s="270" t="s">
        <v>1</v>
      </c>
      <c r="F367" s="271" t="s">
        <v>179</v>
      </c>
      <c r="G367" s="269"/>
      <c r="H367" s="272">
        <v>3</v>
      </c>
      <c r="I367" s="273"/>
      <c r="J367" s="269"/>
      <c r="K367" s="269"/>
      <c r="L367" s="274"/>
      <c r="M367" s="275"/>
      <c r="N367" s="276"/>
      <c r="O367" s="276"/>
      <c r="P367" s="276"/>
      <c r="Q367" s="276"/>
      <c r="R367" s="276"/>
      <c r="S367" s="276"/>
      <c r="T367" s="27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8" t="s">
        <v>167</v>
      </c>
      <c r="AU367" s="278" t="s">
        <v>87</v>
      </c>
      <c r="AV367" s="15" t="s">
        <v>165</v>
      </c>
      <c r="AW367" s="15" t="s">
        <v>33</v>
      </c>
      <c r="AX367" s="15" t="s">
        <v>85</v>
      </c>
      <c r="AY367" s="278" t="s">
        <v>158</v>
      </c>
    </row>
    <row r="368" s="2" customFormat="1" ht="49.05" customHeight="1">
      <c r="A368" s="39"/>
      <c r="B368" s="40"/>
      <c r="C368" s="290" t="s">
        <v>531</v>
      </c>
      <c r="D368" s="290" t="s">
        <v>290</v>
      </c>
      <c r="E368" s="291" t="s">
        <v>532</v>
      </c>
      <c r="F368" s="292" t="s">
        <v>533</v>
      </c>
      <c r="G368" s="293" t="s">
        <v>171</v>
      </c>
      <c r="H368" s="294">
        <v>4</v>
      </c>
      <c r="I368" s="295"/>
      <c r="J368" s="296">
        <f>ROUND(I368*H368,2)</f>
        <v>0</v>
      </c>
      <c r="K368" s="297"/>
      <c r="L368" s="298"/>
      <c r="M368" s="299" t="s">
        <v>1</v>
      </c>
      <c r="N368" s="300" t="s">
        <v>42</v>
      </c>
      <c r="O368" s="92"/>
      <c r="P368" s="238">
        <f>O368*H368</f>
        <v>0</v>
      </c>
      <c r="Q368" s="238">
        <v>0</v>
      </c>
      <c r="R368" s="238">
        <f>Q368*H368</f>
        <v>0</v>
      </c>
      <c r="S368" s="238">
        <v>0</v>
      </c>
      <c r="T368" s="23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0" t="s">
        <v>336</v>
      </c>
      <c r="AT368" s="240" t="s">
        <v>290</v>
      </c>
      <c r="AU368" s="240" t="s">
        <v>87</v>
      </c>
      <c r="AY368" s="18" t="s">
        <v>158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85</v>
      </c>
      <c r="BK368" s="241">
        <f>ROUND(I368*H368,2)</f>
        <v>0</v>
      </c>
      <c r="BL368" s="18" t="s">
        <v>249</v>
      </c>
      <c r="BM368" s="240" t="s">
        <v>534</v>
      </c>
    </row>
    <row r="369" s="2" customFormat="1">
      <c r="A369" s="39"/>
      <c r="B369" s="40"/>
      <c r="C369" s="41"/>
      <c r="D369" s="244" t="s">
        <v>173</v>
      </c>
      <c r="E369" s="41"/>
      <c r="F369" s="254" t="s">
        <v>526</v>
      </c>
      <c r="G369" s="41"/>
      <c r="H369" s="41"/>
      <c r="I369" s="255"/>
      <c r="J369" s="41"/>
      <c r="K369" s="41"/>
      <c r="L369" s="45"/>
      <c r="M369" s="256"/>
      <c r="N369" s="257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173</v>
      </c>
      <c r="AU369" s="18" t="s">
        <v>87</v>
      </c>
    </row>
    <row r="370" s="14" customFormat="1">
      <c r="A370" s="14"/>
      <c r="B370" s="258"/>
      <c r="C370" s="259"/>
      <c r="D370" s="244" t="s">
        <v>167</v>
      </c>
      <c r="E370" s="260" t="s">
        <v>1</v>
      </c>
      <c r="F370" s="261" t="s">
        <v>175</v>
      </c>
      <c r="G370" s="259"/>
      <c r="H370" s="260" t="s">
        <v>1</v>
      </c>
      <c r="I370" s="262"/>
      <c r="J370" s="259"/>
      <c r="K370" s="259"/>
      <c r="L370" s="263"/>
      <c r="M370" s="264"/>
      <c r="N370" s="265"/>
      <c r="O370" s="265"/>
      <c r="P370" s="265"/>
      <c r="Q370" s="265"/>
      <c r="R370" s="265"/>
      <c r="S370" s="265"/>
      <c r="T370" s="26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7" t="s">
        <v>167</v>
      </c>
      <c r="AU370" s="267" t="s">
        <v>87</v>
      </c>
      <c r="AV370" s="14" t="s">
        <v>85</v>
      </c>
      <c r="AW370" s="14" t="s">
        <v>33</v>
      </c>
      <c r="AX370" s="14" t="s">
        <v>77</v>
      </c>
      <c r="AY370" s="267" t="s">
        <v>158</v>
      </c>
    </row>
    <row r="371" s="13" customFormat="1">
      <c r="A371" s="13"/>
      <c r="B371" s="242"/>
      <c r="C371" s="243"/>
      <c r="D371" s="244" t="s">
        <v>167</v>
      </c>
      <c r="E371" s="245" t="s">
        <v>1</v>
      </c>
      <c r="F371" s="246" t="s">
        <v>87</v>
      </c>
      <c r="G371" s="243"/>
      <c r="H371" s="247">
        <v>2</v>
      </c>
      <c r="I371" s="248"/>
      <c r="J371" s="243"/>
      <c r="K371" s="243"/>
      <c r="L371" s="249"/>
      <c r="M371" s="250"/>
      <c r="N371" s="251"/>
      <c r="O371" s="251"/>
      <c r="P371" s="251"/>
      <c r="Q371" s="251"/>
      <c r="R371" s="251"/>
      <c r="S371" s="251"/>
      <c r="T371" s="25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3" t="s">
        <v>167</v>
      </c>
      <c r="AU371" s="253" t="s">
        <v>87</v>
      </c>
      <c r="AV371" s="13" t="s">
        <v>87</v>
      </c>
      <c r="AW371" s="13" t="s">
        <v>33</v>
      </c>
      <c r="AX371" s="13" t="s">
        <v>77</v>
      </c>
      <c r="AY371" s="253" t="s">
        <v>158</v>
      </c>
    </row>
    <row r="372" s="14" customFormat="1">
      <c r="A372" s="14"/>
      <c r="B372" s="258"/>
      <c r="C372" s="259"/>
      <c r="D372" s="244" t="s">
        <v>167</v>
      </c>
      <c r="E372" s="260" t="s">
        <v>1</v>
      </c>
      <c r="F372" s="261" t="s">
        <v>176</v>
      </c>
      <c r="G372" s="259"/>
      <c r="H372" s="260" t="s">
        <v>1</v>
      </c>
      <c r="I372" s="262"/>
      <c r="J372" s="259"/>
      <c r="K372" s="259"/>
      <c r="L372" s="263"/>
      <c r="M372" s="264"/>
      <c r="N372" s="265"/>
      <c r="O372" s="265"/>
      <c r="P372" s="265"/>
      <c r="Q372" s="265"/>
      <c r="R372" s="265"/>
      <c r="S372" s="265"/>
      <c r="T372" s="26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7" t="s">
        <v>167</v>
      </c>
      <c r="AU372" s="267" t="s">
        <v>87</v>
      </c>
      <c r="AV372" s="14" t="s">
        <v>85</v>
      </c>
      <c r="AW372" s="14" t="s">
        <v>33</v>
      </c>
      <c r="AX372" s="14" t="s">
        <v>77</v>
      </c>
      <c r="AY372" s="267" t="s">
        <v>158</v>
      </c>
    </row>
    <row r="373" s="13" customFormat="1">
      <c r="A373" s="13"/>
      <c r="B373" s="242"/>
      <c r="C373" s="243"/>
      <c r="D373" s="244" t="s">
        <v>167</v>
      </c>
      <c r="E373" s="245" t="s">
        <v>1</v>
      </c>
      <c r="F373" s="246" t="s">
        <v>87</v>
      </c>
      <c r="G373" s="243"/>
      <c r="H373" s="247">
        <v>2</v>
      </c>
      <c r="I373" s="248"/>
      <c r="J373" s="243"/>
      <c r="K373" s="243"/>
      <c r="L373" s="249"/>
      <c r="M373" s="250"/>
      <c r="N373" s="251"/>
      <c r="O373" s="251"/>
      <c r="P373" s="251"/>
      <c r="Q373" s="251"/>
      <c r="R373" s="251"/>
      <c r="S373" s="251"/>
      <c r="T373" s="25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3" t="s">
        <v>167</v>
      </c>
      <c r="AU373" s="253" t="s">
        <v>87</v>
      </c>
      <c r="AV373" s="13" t="s">
        <v>87</v>
      </c>
      <c r="AW373" s="13" t="s">
        <v>33</v>
      </c>
      <c r="AX373" s="13" t="s">
        <v>77</v>
      </c>
      <c r="AY373" s="253" t="s">
        <v>158</v>
      </c>
    </row>
    <row r="374" s="15" customFormat="1">
      <c r="A374" s="15"/>
      <c r="B374" s="268"/>
      <c r="C374" s="269"/>
      <c r="D374" s="244" t="s">
        <v>167</v>
      </c>
      <c r="E374" s="270" t="s">
        <v>1</v>
      </c>
      <c r="F374" s="271" t="s">
        <v>179</v>
      </c>
      <c r="G374" s="269"/>
      <c r="H374" s="272">
        <v>4</v>
      </c>
      <c r="I374" s="273"/>
      <c r="J374" s="269"/>
      <c r="K374" s="269"/>
      <c r="L374" s="274"/>
      <c r="M374" s="275"/>
      <c r="N374" s="276"/>
      <c r="O374" s="276"/>
      <c r="P374" s="276"/>
      <c r="Q374" s="276"/>
      <c r="R374" s="276"/>
      <c r="S374" s="276"/>
      <c r="T374" s="277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8" t="s">
        <v>167</v>
      </c>
      <c r="AU374" s="278" t="s">
        <v>87</v>
      </c>
      <c r="AV374" s="15" t="s">
        <v>165</v>
      </c>
      <c r="AW374" s="15" t="s">
        <v>33</v>
      </c>
      <c r="AX374" s="15" t="s">
        <v>85</v>
      </c>
      <c r="AY374" s="278" t="s">
        <v>158</v>
      </c>
    </row>
    <row r="375" s="2" customFormat="1" ht="49.05" customHeight="1">
      <c r="A375" s="39"/>
      <c r="B375" s="40"/>
      <c r="C375" s="290" t="s">
        <v>535</v>
      </c>
      <c r="D375" s="290" t="s">
        <v>290</v>
      </c>
      <c r="E375" s="291" t="s">
        <v>536</v>
      </c>
      <c r="F375" s="292" t="s">
        <v>537</v>
      </c>
      <c r="G375" s="293" t="s">
        <v>171</v>
      </c>
      <c r="H375" s="294">
        <v>1</v>
      </c>
      <c r="I375" s="295"/>
      <c r="J375" s="296">
        <f>ROUND(I375*H375,2)</f>
        <v>0</v>
      </c>
      <c r="K375" s="297"/>
      <c r="L375" s="298"/>
      <c r="M375" s="299" t="s">
        <v>1</v>
      </c>
      <c r="N375" s="300" t="s">
        <v>42</v>
      </c>
      <c r="O375" s="92"/>
      <c r="P375" s="238">
        <f>O375*H375</f>
        <v>0</v>
      </c>
      <c r="Q375" s="238">
        <v>0</v>
      </c>
      <c r="R375" s="238">
        <f>Q375*H375</f>
        <v>0</v>
      </c>
      <c r="S375" s="238">
        <v>0</v>
      </c>
      <c r="T375" s="23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0" t="s">
        <v>336</v>
      </c>
      <c r="AT375" s="240" t="s">
        <v>290</v>
      </c>
      <c r="AU375" s="240" t="s">
        <v>87</v>
      </c>
      <c r="AY375" s="18" t="s">
        <v>158</v>
      </c>
      <c r="BE375" s="241">
        <f>IF(N375="základní",J375,0)</f>
        <v>0</v>
      </c>
      <c r="BF375" s="241">
        <f>IF(N375="snížená",J375,0)</f>
        <v>0</v>
      </c>
      <c r="BG375" s="241">
        <f>IF(N375="zákl. přenesená",J375,0)</f>
        <v>0</v>
      </c>
      <c r="BH375" s="241">
        <f>IF(N375="sníž. přenesená",J375,0)</f>
        <v>0</v>
      </c>
      <c r="BI375" s="241">
        <f>IF(N375="nulová",J375,0)</f>
        <v>0</v>
      </c>
      <c r="BJ375" s="18" t="s">
        <v>85</v>
      </c>
      <c r="BK375" s="241">
        <f>ROUND(I375*H375,2)</f>
        <v>0</v>
      </c>
      <c r="BL375" s="18" t="s">
        <v>249</v>
      </c>
      <c r="BM375" s="240" t="s">
        <v>538</v>
      </c>
    </row>
    <row r="376" s="2" customFormat="1">
      <c r="A376" s="39"/>
      <c r="B376" s="40"/>
      <c r="C376" s="41"/>
      <c r="D376" s="244" t="s">
        <v>173</v>
      </c>
      <c r="E376" s="41"/>
      <c r="F376" s="254" t="s">
        <v>526</v>
      </c>
      <c r="G376" s="41"/>
      <c r="H376" s="41"/>
      <c r="I376" s="255"/>
      <c r="J376" s="41"/>
      <c r="K376" s="41"/>
      <c r="L376" s="45"/>
      <c r="M376" s="256"/>
      <c r="N376" s="257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173</v>
      </c>
      <c r="AU376" s="18" t="s">
        <v>87</v>
      </c>
    </row>
    <row r="377" s="14" customFormat="1">
      <c r="A377" s="14"/>
      <c r="B377" s="258"/>
      <c r="C377" s="259"/>
      <c r="D377" s="244" t="s">
        <v>167</v>
      </c>
      <c r="E377" s="260" t="s">
        <v>1</v>
      </c>
      <c r="F377" s="261" t="s">
        <v>176</v>
      </c>
      <c r="G377" s="259"/>
      <c r="H377" s="260" t="s">
        <v>1</v>
      </c>
      <c r="I377" s="262"/>
      <c r="J377" s="259"/>
      <c r="K377" s="259"/>
      <c r="L377" s="263"/>
      <c r="M377" s="264"/>
      <c r="N377" s="265"/>
      <c r="O377" s="265"/>
      <c r="P377" s="265"/>
      <c r="Q377" s="265"/>
      <c r="R377" s="265"/>
      <c r="S377" s="265"/>
      <c r="T377" s="26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7" t="s">
        <v>167</v>
      </c>
      <c r="AU377" s="267" t="s">
        <v>87</v>
      </c>
      <c r="AV377" s="14" t="s">
        <v>85</v>
      </c>
      <c r="AW377" s="14" t="s">
        <v>33</v>
      </c>
      <c r="AX377" s="14" t="s">
        <v>77</v>
      </c>
      <c r="AY377" s="267" t="s">
        <v>158</v>
      </c>
    </row>
    <row r="378" s="13" customFormat="1">
      <c r="A378" s="13"/>
      <c r="B378" s="242"/>
      <c r="C378" s="243"/>
      <c r="D378" s="244" t="s">
        <v>167</v>
      </c>
      <c r="E378" s="245" t="s">
        <v>1</v>
      </c>
      <c r="F378" s="246" t="s">
        <v>85</v>
      </c>
      <c r="G378" s="243"/>
      <c r="H378" s="247">
        <v>1</v>
      </c>
      <c r="I378" s="248"/>
      <c r="J378" s="243"/>
      <c r="K378" s="243"/>
      <c r="L378" s="249"/>
      <c r="M378" s="250"/>
      <c r="N378" s="251"/>
      <c r="O378" s="251"/>
      <c r="P378" s="251"/>
      <c r="Q378" s="251"/>
      <c r="R378" s="251"/>
      <c r="S378" s="251"/>
      <c r="T378" s="25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3" t="s">
        <v>167</v>
      </c>
      <c r="AU378" s="253" t="s">
        <v>87</v>
      </c>
      <c r="AV378" s="13" t="s">
        <v>87</v>
      </c>
      <c r="AW378" s="13" t="s">
        <v>33</v>
      </c>
      <c r="AX378" s="13" t="s">
        <v>85</v>
      </c>
      <c r="AY378" s="253" t="s">
        <v>158</v>
      </c>
    </row>
    <row r="379" s="2" customFormat="1" ht="49.05" customHeight="1">
      <c r="A379" s="39"/>
      <c r="B379" s="40"/>
      <c r="C379" s="290" t="s">
        <v>539</v>
      </c>
      <c r="D379" s="290" t="s">
        <v>290</v>
      </c>
      <c r="E379" s="291" t="s">
        <v>540</v>
      </c>
      <c r="F379" s="292" t="s">
        <v>541</v>
      </c>
      <c r="G379" s="293" t="s">
        <v>171</v>
      </c>
      <c r="H379" s="294">
        <v>4</v>
      </c>
      <c r="I379" s="295"/>
      <c r="J379" s="296">
        <f>ROUND(I379*H379,2)</f>
        <v>0</v>
      </c>
      <c r="K379" s="297"/>
      <c r="L379" s="298"/>
      <c r="M379" s="299" t="s">
        <v>1</v>
      </c>
      <c r="N379" s="300" t="s">
        <v>42</v>
      </c>
      <c r="O379" s="92"/>
      <c r="P379" s="238">
        <f>O379*H379</f>
        <v>0</v>
      </c>
      <c r="Q379" s="238">
        <v>0</v>
      </c>
      <c r="R379" s="238">
        <f>Q379*H379</f>
        <v>0</v>
      </c>
      <c r="S379" s="238">
        <v>0</v>
      </c>
      <c r="T379" s="23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0" t="s">
        <v>336</v>
      </c>
      <c r="AT379" s="240" t="s">
        <v>290</v>
      </c>
      <c r="AU379" s="240" t="s">
        <v>87</v>
      </c>
      <c r="AY379" s="18" t="s">
        <v>158</v>
      </c>
      <c r="BE379" s="241">
        <f>IF(N379="základní",J379,0)</f>
        <v>0</v>
      </c>
      <c r="BF379" s="241">
        <f>IF(N379="snížená",J379,0)</f>
        <v>0</v>
      </c>
      <c r="BG379" s="241">
        <f>IF(N379="zákl. přenesená",J379,0)</f>
        <v>0</v>
      </c>
      <c r="BH379" s="241">
        <f>IF(N379="sníž. přenesená",J379,0)</f>
        <v>0</v>
      </c>
      <c r="BI379" s="241">
        <f>IF(N379="nulová",J379,0)</f>
        <v>0</v>
      </c>
      <c r="BJ379" s="18" t="s">
        <v>85</v>
      </c>
      <c r="BK379" s="241">
        <f>ROUND(I379*H379,2)</f>
        <v>0</v>
      </c>
      <c r="BL379" s="18" t="s">
        <v>249</v>
      </c>
      <c r="BM379" s="240" t="s">
        <v>542</v>
      </c>
    </row>
    <row r="380" s="2" customFormat="1">
      <c r="A380" s="39"/>
      <c r="B380" s="40"/>
      <c r="C380" s="41"/>
      <c r="D380" s="244" t="s">
        <v>173</v>
      </c>
      <c r="E380" s="41"/>
      <c r="F380" s="254" t="s">
        <v>526</v>
      </c>
      <c r="G380" s="41"/>
      <c r="H380" s="41"/>
      <c r="I380" s="255"/>
      <c r="J380" s="41"/>
      <c r="K380" s="41"/>
      <c r="L380" s="45"/>
      <c r="M380" s="256"/>
      <c r="N380" s="257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173</v>
      </c>
      <c r="AU380" s="18" t="s">
        <v>87</v>
      </c>
    </row>
    <row r="381" s="14" customFormat="1">
      <c r="A381" s="14"/>
      <c r="B381" s="258"/>
      <c r="C381" s="259"/>
      <c r="D381" s="244" t="s">
        <v>167</v>
      </c>
      <c r="E381" s="260" t="s">
        <v>1</v>
      </c>
      <c r="F381" s="261" t="s">
        <v>176</v>
      </c>
      <c r="G381" s="259"/>
      <c r="H381" s="260" t="s">
        <v>1</v>
      </c>
      <c r="I381" s="262"/>
      <c r="J381" s="259"/>
      <c r="K381" s="259"/>
      <c r="L381" s="263"/>
      <c r="M381" s="264"/>
      <c r="N381" s="265"/>
      <c r="O381" s="265"/>
      <c r="P381" s="265"/>
      <c r="Q381" s="265"/>
      <c r="R381" s="265"/>
      <c r="S381" s="265"/>
      <c r="T381" s="26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7" t="s">
        <v>167</v>
      </c>
      <c r="AU381" s="267" t="s">
        <v>87</v>
      </c>
      <c r="AV381" s="14" t="s">
        <v>85</v>
      </c>
      <c r="AW381" s="14" t="s">
        <v>33</v>
      </c>
      <c r="AX381" s="14" t="s">
        <v>77</v>
      </c>
      <c r="AY381" s="267" t="s">
        <v>158</v>
      </c>
    </row>
    <row r="382" s="13" customFormat="1">
      <c r="A382" s="13"/>
      <c r="B382" s="242"/>
      <c r="C382" s="243"/>
      <c r="D382" s="244" t="s">
        <v>167</v>
      </c>
      <c r="E382" s="245" t="s">
        <v>1</v>
      </c>
      <c r="F382" s="246" t="s">
        <v>165</v>
      </c>
      <c r="G382" s="243"/>
      <c r="H382" s="247">
        <v>4</v>
      </c>
      <c r="I382" s="248"/>
      <c r="J382" s="243"/>
      <c r="K382" s="243"/>
      <c r="L382" s="249"/>
      <c r="M382" s="250"/>
      <c r="N382" s="251"/>
      <c r="O382" s="251"/>
      <c r="P382" s="251"/>
      <c r="Q382" s="251"/>
      <c r="R382" s="251"/>
      <c r="S382" s="251"/>
      <c r="T382" s="25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3" t="s">
        <v>167</v>
      </c>
      <c r="AU382" s="253" t="s">
        <v>87</v>
      </c>
      <c r="AV382" s="13" t="s">
        <v>87</v>
      </c>
      <c r="AW382" s="13" t="s">
        <v>33</v>
      </c>
      <c r="AX382" s="13" t="s">
        <v>77</v>
      </c>
      <c r="AY382" s="253" t="s">
        <v>158</v>
      </c>
    </row>
    <row r="383" s="15" customFormat="1">
      <c r="A383" s="15"/>
      <c r="B383" s="268"/>
      <c r="C383" s="269"/>
      <c r="D383" s="244" t="s">
        <v>167</v>
      </c>
      <c r="E383" s="270" t="s">
        <v>1</v>
      </c>
      <c r="F383" s="271" t="s">
        <v>179</v>
      </c>
      <c r="G383" s="269"/>
      <c r="H383" s="272">
        <v>4</v>
      </c>
      <c r="I383" s="273"/>
      <c r="J383" s="269"/>
      <c r="K383" s="269"/>
      <c r="L383" s="274"/>
      <c r="M383" s="275"/>
      <c r="N383" s="276"/>
      <c r="O383" s="276"/>
      <c r="P383" s="276"/>
      <c r="Q383" s="276"/>
      <c r="R383" s="276"/>
      <c r="S383" s="276"/>
      <c r="T383" s="277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8" t="s">
        <v>167</v>
      </c>
      <c r="AU383" s="278" t="s">
        <v>87</v>
      </c>
      <c r="AV383" s="15" t="s">
        <v>165</v>
      </c>
      <c r="AW383" s="15" t="s">
        <v>33</v>
      </c>
      <c r="AX383" s="15" t="s">
        <v>85</v>
      </c>
      <c r="AY383" s="278" t="s">
        <v>158</v>
      </c>
    </row>
    <row r="384" s="2" customFormat="1" ht="49.05" customHeight="1">
      <c r="A384" s="39"/>
      <c r="B384" s="40"/>
      <c r="C384" s="290" t="s">
        <v>543</v>
      </c>
      <c r="D384" s="290" t="s">
        <v>290</v>
      </c>
      <c r="E384" s="291" t="s">
        <v>544</v>
      </c>
      <c r="F384" s="292" t="s">
        <v>545</v>
      </c>
      <c r="G384" s="293" t="s">
        <v>171</v>
      </c>
      <c r="H384" s="294">
        <v>4</v>
      </c>
      <c r="I384" s="295"/>
      <c r="J384" s="296">
        <f>ROUND(I384*H384,2)</f>
        <v>0</v>
      </c>
      <c r="K384" s="297"/>
      <c r="L384" s="298"/>
      <c r="M384" s="299" t="s">
        <v>1</v>
      </c>
      <c r="N384" s="300" t="s">
        <v>42</v>
      </c>
      <c r="O384" s="92"/>
      <c r="P384" s="238">
        <f>O384*H384</f>
        <v>0</v>
      </c>
      <c r="Q384" s="238">
        <v>0</v>
      </c>
      <c r="R384" s="238">
        <f>Q384*H384</f>
        <v>0</v>
      </c>
      <c r="S384" s="238">
        <v>0</v>
      </c>
      <c r="T384" s="23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0" t="s">
        <v>336</v>
      </c>
      <c r="AT384" s="240" t="s">
        <v>290</v>
      </c>
      <c r="AU384" s="240" t="s">
        <v>87</v>
      </c>
      <c r="AY384" s="18" t="s">
        <v>158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85</v>
      </c>
      <c r="BK384" s="241">
        <f>ROUND(I384*H384,2)</f>
        <v>0</v>
      </c>
      <c r="BL384" s="18" t="s">
        <v>249</v>
      </c>
      <c r="BM384" s="240" t="s">
        <v>546</v>
      </c>
    </row>
    <row r="385" s="2" customFormat="1">
      <c r="A385" s="39"/>
      <c r="B385" s="40"/>
      <c r="C385" s="41"/>
      <c r="D385" s="244" t="s">
        <v>173</v>
      </c>
      <c r="E385" s="41"/>
      <c r="F385" s="254" t="s">
        <v>526</v>
      </c>
      <c r="G385" s="41"/>
      <c r="H385" s="41"/>
      <c r="I385" s="255"/>
      <c r="J385" s="41"/>
      <c r="K385" s="41"/>
      <c r="L385" s="45"/>
      <c r="M385" s="256"/>
      <c r="N385" s="257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173</v>
      </c>
      <c r="AU385" s="18" t="s">
        <v>87</v>
      </c>
    </row>
    <row r="386" s="14" customFormat="1">
      <c r="A386" s="14"/>
      <c r="B386" s="258"/>
      <c r="C386" s="259"/>
      <c r="D386" s="244" t="s">
        <v>167</v>
      </c>
      <c r="E386" s="260" t="s">
        <v>1</v>
      </c>
      <c r="F386" s="261" t="s">
        <v>176</v>
      </c>
      <c r="G386" s="259"/>
      <c r="H386" s="260" t="s">
        <v>1</v>
      </c>
      <c r="I386" s="262"/>
      <c r="J386" s="259"/>
      <c r="K386" s="259"/>
      <c r="L386" s="263"/>
      <c r="M386" s="264"/>
      <c r="N386" s="265"/>
      <c r="O386" s="265"/>
      <c r="P386" s="265"/>
      <c r="Q386" s="265"/>
      <c r="R386" s="265"/>
      <c r="S386" s="265"/>
      <c r="T386" s="26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7" t="s">
        <v>167</v>
      </c>
      <c r="AU386" s="267" t="s">
        <v>87</v>
      </c>
      <c r="AV386" s="14" t="s">
        <v>85</v>
      </c>
      <c r="AW386" s="14" t="s">
        <v>33</v>
      </c>
      <c r="AX386" s="14" t="s">
        <v>77</v>
      </c>
      <c r="AY386" s="267" t="s">
        <v>158</v>
      </c>
    </row>
    <row r="387" s="13" customFormat="1">
      <c r="A387" s="13"/>
      <c r="B387" s="242"/>
      <c r="C387" s="243"/>
      <c r="D387" s="244" t="s">
        <v>167</v>
      </c>
      <c r="E387" s="245" t="s">
        <v>1</v>
      </c>
      <c r="F387" s="246" t="s">
        <v>165</v>
      </c>
      <c r="G387" s="243"/>
      <c r="H387" s="247">
        <v>4</v>
      </c>
      <c r="I387" s="248"/>
      <c r="J387" s="243"/>
      <c r="K387" s="243"/>
      <c r="L387" s="249"/>
      <c r="M387" s="250"/>
      <c r="N387" s="251"/>
      <c r="O387" s="251"/>
      <c r="P387" s="251"/>
      <c r="Q387" s="251"/>
      <c r="R387" s="251"/>
      <c r="S387" s="251"/>
      <c r="T387" s="25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3" t="s">
        <v>167</v>
      </c>
      <c r="AU387" s="253" t="s">
        <v>87</v>
      </c>
      <c r="AV387" s="13" t="s">
        <v>87</v>
      </c>
      <c r="AW387" s="13" t="s">
        <v>33</v>
      </c>
      <c r="AX387" s="13" t="s">
        <v>77</v>
      </c>
      <c r="AY387" s="253" t="s">
        <v>158</v>
      </c>
    </row>
    <row r="388" s="15" customFormat="1">
      <c r="A388" s="15"/>
      <c r="B388" s="268"/>
      <c r="C388" s="269"/>
      <c r="D388" s="244" t="s">
        <v>167</v>
      </c>
      <c r="E388" s="270" t="s">
        <v>1</v>
      </c>
      <c r="F388" s="271" t="s">
        <v>179</v>
      </c>
      <c r="G388" s="269"/>
      <c r="H388" s="272">
        <v>4</v>
      </c>
      <c r="I388" s="273"/>
      <c r="J388" s="269"/>
      <c r="K388" s="269"/>
      <c r="L388" s="274"/>
      <c r="M388" s="275"/>
      <c r="N388" s="276"/>
      <c r="O388" s="276"/>
      <c r="P388" s="276"/>
      <c r="Q388" s="276"/>
      <c r="R388" s="276"/>
      <c r="S388" s="276"/>
      <c r="T388" s="277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8" t="s">
        <v>167</v>
      </c>
      <c r="AU388" s="278" t="s">
        <v>87</v>
      </c>
      <c r="AV388" s="15" t="s">
        <v>165</v>
      </c>
      <c r="AW388" s="15" t="s">
        <v>33</v>
      </c>
      <c r="AX388" s="15" t="s">
        <v>85</v>
      </c>
      <c r="AY388" s="278" t="s">
        <v>158</v>
      </c>
    </row>
    <row r="389" s="2" customFormat="1" ht="24.15" customHeight="1">
      <c r="A389" s="39"/>
      <c r="B389" s="40"/>
      <c r="C389" s="228" t="s">
        <v>547</v>
      </c>
      <c r="D389" s="228" t="s">
        <v>161</v>
      </c>
      <c r="E389" s="229" t="s">
        <v>548</v>
      </c>
      <c r="F389" s="230" t="s">
        <v>549</v>
      </c>
      <c r="G389" s="231" t="s">
        <v>171</v>
      </c>
      <c r="H389" s="232">
        <v>3</v>
      </c>
      <c r="I389" s="233"/>
      <c r="J389" s="234">
        <f>ROUND(I389*H389,2)</f>
        <v>0</v>
      </c>
      <c r="K389" s="235"/>
      <c r="L389" s="45"/>
      <c r="M389" s="236" t="s">
        <v>1</v>
      </c>
      <c r="N389" s="237" t="s">
        <v>42</v>
      </c>
      <c r="O389" s="92"/>
      <c r="P389" s="238">
        <f>O389*H389</f>
        <v>0</v>
      </c>
      <c r="Q389" s="238">
        <v>0.00093000000000000005</v>
      </c>
      <c r="R389" s="238">
        <f>Q389*H389</f>
        <v>0.0027899999999999999</v>
      </c>
      <c r="S389" s="238">
        <v>0</v>
      </c>
      <c r="T389" s="23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0" t="s">
        <v>249</v>
      </c>
      <c r="AT389" s="240" t="s">
        <v>161</v>
      </c>
      <c r="AU389" s="240" t="s">
        <v>87</v>
      </c>
      <c r="AY389" s="18" t="s">
        <v>158</v>
      </c>
      <c r="BE389" s="241">
        <f>IF(N389="základní",J389,0)</f>
        <v>0</v>
      </c>
      <c r="BF389" s="241">
        <f>IF(N389="snížená",J389,0)</f>
        <v>0</v>
      </c>
      <c r="BG389" s="241">
        <f>IF(N389="zákl. přenesená",J389,0)</f>
        <v>0</v>
      </c>
      <c r="BH389" s="241">
        <f>IF(N389="sníž. přenesená",J389,0)</f>
        <v>0</v>
      </c>
      <c r="BI389" s="241">
        <f>IF(N389="nulová",J389,0)</f>
        <v>0</v>
      </c>
      <c r="BJ389" s="18" t="s">
        <v>85</v>
      </c>
      <c r="BK389" s="241">
        <f>ROUND(I389*H389,2)</f>
        <v>0</v>
      </c>
      <c r="BL389" s="18" t="s">
        <v>249</v>
      </c>
      <c r="BM389" s="240" t="s">
        <v>550</v>
      </c>
    </row>
    <row r="390" s="2" customFormat="1" ht="49.05" customHeight="1">
      <c r="A390" s="39"/>
      <c r="B390" s="40"/>
      <c r="C390" s="290" t="s">
        <v>551</v>
      </c>
      <c r="D390" s="290" t="s">
        <v>290</v>
      </c>
      <c r="E390" s="291" t="s">
        <v>552</v>
      </c>
      <c r="F390" s="292" t="s">
        <v>553</v>
      </c>
      <c r="G390" s="293" t="s">
        <v>171</v>
      </c>
      <c r="H390" s="294">
        <v>3</v>
      </c>
      <c r="I390" s="295"/>
      <c r="J390" s="296">
        <f>ROUND(I390*H390,2)</f>
        <v>0</v>
      </c>
      <c r="K390" s="297"/>
      <c r="L390" s="298"/>
      <c r="M390" s="299" t="s">
        <v>1</v>
      </c>
      <c r="N390" s="300" t="s">
        <v>42</v>
      </c>
      <c r="O390" s="92"/>
      <c r="P390" s="238">
        <f>O390*H390</f>
        <v>0</v>
      </c>
      <c r="Q390" s="238">
        <v>0</v>
      </c>
      <c r="R390" s="238">
        <f>Q390*H390</f>
        <v>0</v>
      </c>
      <c r="S390" s="238">
        <v>0</v>
      </c>
      <c r="T390" s="23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0" t="s">
        <v>336</v>
      </c>
      <c r="AT390" s="240" t="s">
        <v>290</v>
      </c>
      <c r="AU390" s="240" t="s">
        <v>87</v>
      </c>
      <c r="AY390" s="18" t="s">
        <v>158</v>
      </c>
      <c r="BE390" s="241">
        <f>IF(N390="základní",J390,0)</f>
        <v>0</v>
      </c>
      <c r="BF390" s="241">
        <f>IF(N390="snížená",J390,0)</f>
        <v>0</v>
      </c>
      <c r="BG390" s="241">
        <f>IF(N390="zákl. přenesená",J390,0)</f>
        <v>0</v>
      </c>
      <c r="BH390" s="241">
        <f>IF(N390="sníž. přenesená",J390,0)</f>
        <v>0</v>
      </c>
      <c r="BI390" s="241">
        <f>IF(N390="nulová",J390,0)</f>
        <v>0</v>
      </c>
      <c r="BJ390" s="18" t="s">
        <v>85</v>
      </c>
      <c r="BK390" s="241">
        <f>ROUND(I390*H390,2)</f>
        <v>0</v>
      </c>
      <c r="BL390" s="18" t="s">
        <v>249</v>
      </c>
      <c r="BM390" s="240" t="s">
        <v>554</v>
      </c>
    </row>
    <row r="391" s="2" customFormat="1">
      <c r="A391" s="39"/>
      <c r="B391" s="40"/>
      <c r="C391" s="41"/>
      <c r="D391" s="244" t="s">
        <v>173</v>
      </c>
      <c r="E391" s="41"/>
      <c r="F391" s="254" t="s">
        <v>555</v>
      </c>
      <c r="G391" s="41"/>
      <c r="H391" s="41"/>
      <c r="I391" s="255"/>
      <c r="J391" s="41"/>
      <c r="K391" s="41"/>
      <c r="L391" s="45"/>
      <c r="M391" s="256"/>
      <c r="N391" s="257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173</v>
      </c>
      <c r="AU391" s="18" t="s">
        <v>87</v>
      </c>
    </row>
    <row r="392" s="2" customFormat="1" ht="24.15" customHeight="1">
      <c r="A392" s="39"/>
      <c r="B392" s="40"/>
      <c r="C392" s="228" t="s">
        <v>556</v>
      </c>
      <c r="D392" s="228" t="s">
        <v>161</v>
      </c>
      <c r="E392" s="229" t="s">
        <v>557</v>
      </c>
      <c r="F392" s="230" t="s">
        <v>558</v>
      </c>
      <c r="G392" s="231" t="s">
        <v>171</v>
      </c>
      <c r="H392" s="232">
        <v>1</v>
      </c>
      <c r="I392" s="233"/>
      <c r="J392" s="234">
        <f>ROUND(I392*H392,2)</f>
        <v>0</v>
      </c>
      <c r="K392" s="235"/>
      <c r="L392" s="45"/>
      <c r="M392" s="236" t="s">
        <v>1</v>
      </c>
      <c r="N392" s="237" t="s">
        <v>42</v>
      </c>
      <c r="O392" s="92"/>
      <c r="P392" s="238">
        <f>O392*H392</f>
        <v>0</v>
      </c>
      <c r="Q392" s="238">
        <v>0.00085999999999999998</v>
      </c>
      <c r="R392" s="238">
        <f>Q392*H392</f>
        <v>0.00085999999999999998</v>
      </c>
      <c r="S392" s="238">
        <v>0</v>
      </c>
      <c r="T392" s="23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0" t="s">
        <v>249</v>
      </c>
      <c r="AT392" s="240" t="s">
        <v>161</v>
      </c>
      <c r="AU392" s="240" t="s">
        <v>87</v>
      </c>
      <c r="AY392" s="18" t="s">
        <v>158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85</v>
      </c>
      <c r="BK392" s="241">
        <f>ROUND(I392*H392,2)</f>
        <v>0</v>
      </c>
      <c r="BL392" s="18" t="s">
        <v>249</v>
      </c>
      <c r="BM392" s="240" t="s">
        <v>559</v>
      </c>
    </row>
    <row r="393" s="2" customFormat="1" ht="49.05" customHeight="1">
      <c r="A393" s="39"/>
      <c r="B393" s="40"/>
      <c r="C393" s="290" t="s">
        <v>560</v>
      </c>
      <c r="D393" s="290" t="s">
        <v>290</v>
      </c>
      <c r="E393" s="291" t="s">
        <v>561</v>
      </c>
      <c r="F393" s="292" t="s">
        <v>562</v>
      </c>
      <c r="G393" s="293" t="s">
        <v>171</v>
      </c>
      <c r="H393" s="294">
        <v>1</v>
      </c>
      <c r="I393" s="295"/>
      <c r="J393" s="296">
        <f>ROUND(I393*H393,2)</f>
        <v>0</v>
      </c>
      <c r="K393" s="297"/>
      <c r="L393" s="298"/>
      <c r="M393" s="299" t="s">
        <v>1</v>
      </c>
      <c r="N393" s="300" t="s">
        <v>42</v>
      </c>
      <c r="O393" s="92"/>
      <c r="P393" s="238">
        <f>O393*H393</f>
        <v>0</v>
      </c>
      <c r="Q393" s="238">
        <v>0</v>
      </c>
      <c r="R393" s="238">
        <f>Q393*H393</f>
        <v>0</v>
      </c>
      <c r="S393" s="238">
        <v>0</v>
      </c>
      <c r="T393" s="23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0" t="s">
        <v>336</v>
      </c>
      <c r="AT393" s="240" t="s">
        <v>290</v>
      </c>
      <c r="AU393" s="240" t="s">
        <v>87</v>
      </c>
      <c r="AY393" s="18" t="s">
        <v>158</v>
      </c>
      <c r="BE393" s="241">
        <f>IF(N393="základní",J393,0)</f>
        <v>0</v>
      </c>
      <c r="BF393" s="241">
        <f>IF(N393="snížená",J393,0)</f>
        <v>0</v>
      </c>
      <c r="BG393" s="241">
        <f>IF(N393="zákl. přenesená",J393,0)</f>
        <v>0</v>
      </c>
      <c r="BH393" s="241">
        <f>IF(N393="sníž. přenesená",J393,0)</f>
        <v>0</v>
      </c>
      <c r="BI393" s="241">
        <f>IF(N393="nulová",J393,0)</f>
        <v>0</v>
      </c>
      <c r="BJ393" s="18" t="s">
        <v>85</v>
      </c>
      <c r="BK393" s="241">
        <f>ROUND(I393*H393,2)</f>
        <v>0</v>
      </c>
      <c r="BL393" s="18" t="s">
        <v>249</v>
      </c>
      <c r="BM393" s="240" t="s">
        <v>563</v>
      </c>
    </row>
    <row r="394" s="2" customFormat="1">
      <c r="A394" s="39"/>
      <c r="B394" s="40"/>
      <c r="C394" s="41"/>
      <c r="D394" s="244" t="s">
        <v>173</v>
      </c>
      <c r="E394" s="41"/>
      <c r="F394" s="254" t="s">
        <v>555</v>
      </c>
      <c r="G394" s="41"/>
      <c r="H394" s="41"/>
      <c r="I394" s="255"/>
      <c r="J394" s="41"/>
      <c r="K394" s="41"/>
      <c r="L394" s="45"/>
      <c r="M394" s="256"/>
      <c r="N394" s="257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173</v>
      </c>
      <c r="AU394" s="18" t="s">
        <v>87</v>
      </c>
    </row>
    <row r="395" s="2" customFormat="1" ht="24.15" customHeight="1">
      <c r="A395" s="39"/>
      <c r="B395" s="40"/>
      <c r="C395" s="228" t="s">
        <v>564</v>
      </c>
      <c r="D395" s="228" t="s">
        <v>161</v>
      </c>
      <c r="E395" s="229" t="s">
        <v>565</v>
      </c>
      <c r="F395" s="230" t="s">
        <v>566</v>
      </c>
      <c r="G395" s="231" t="s">
        <v>171</v>
      </c>
      <c r="H395" s="232">
        <v>31</v>
      </c>
      <c r="I395" s="233"/>
      <c r="J395" s="234">
        <f>ROUND(I395*H395,2)</f>
        <v>0</v>
      </c>
      <c r="K395" s="235"/>
      <c r="L395" s="45"/>
      <c r="M395" s="236" t="s">
        <v>1</v>
      </c>
      <c r="N395" s="237" t="s">
        <v>42</v>
      </c>
      <c r="O395" s="92"/>
      <c r="P395" s="238">
        <f>O395*H395</f>
        <v>0</v>
      </c>
      <c r="Q395" s="238">
        <v>0</v>
      </c>
      <c r="R395" s="238">
        <f>Q395*H395</f>
        <v>0</v>
      </c>
      <c r="S395" s="238">
        <v>0</v>
      </c>
      <c r="T395" s="23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0" t="s">
        <v>249</v>
      </c>
      <c r="AT395" s="240" t="s">
        <v>161</v>
      </c>
      <c r="AU395" s="240" t="s">
        <v>87</v>
      </c>
      <c r="AY395" s="18" t="s">
        <v>158</v>
      </c>
      <c r="BE395" s="241">
        <f>IF(N395="základní",J395,0)</f>
        <v>0</v>
      </c>
      <c r="BF395" s="241">
        <f>IF(N395="snížená",J395,0)</f>
        <v>0</v>
      </c>
      <c r="BG395" s="241">
        <f>IF(N395="zákl. přenesená",J395,0)</f>
        <v>0</v>
      </c>
      <c r="BH395" s="241">
        <f>IF(N395="sníž. přenesená",J395,0)</f>
        <v>0</v>
      </c>
      <c r="BI395" s="241">
        <f>IF(N395="nulová",J395,0)</f>
        <v>0</v>
      </c>
      <c r="BJ395" s="18" t="s">
        <v>85</v>
      </c>
      <c r="BK395" s="241">
        <f>ROUND(I395*H395,2)</f>
        <v>0</v>
      </c>
      <c r="BL395" s="18" t="s">
        <v>249</v>
      </c>
      <c r="BM395" s="240" t="s">
        <v>567</v>
      </c>
    </row>
    <row r="396" s="2" customFormat="1" ht="24.15" customHeight="1">
      <c r="A396" s="39"/>
      <c r="B396" s="40"/>
      <c r="C396" s="290" t="s">
        <v>568</v>
      </c>
      <c r="D396" s="290" t="s">
        <v>290</v>
      </c>
      <c r="E396" s="291" t="s">
        <v>569</v>
      </c>
      <c r="F396" s="292" t="s">
        <v>570</v>
      </c>
      <c r="G396" s="293" t="s">
        <v>223</v>
      </c>
      <c r="H396" s="294">
        <v>31.949999999999999</v>
      </c>
      <c r="I396" s="295"/>
      <c r="J396" s="296">
        <f>ROUND(I396*H396,2)</f>
        <v>0</v>
      </c>
      <c r="K396" s="297"/>
      <c r="L396" s="298"/>
      <c r="M396" s="299" t="s">
        <v>1</v>
      </c>
      <c r="N396" s="300" t="s">
        <v>42</v>
      </c>
      <c r="O396" s="92"/>
      <c r="P396" s="238">
        <f>O396*H396</f>
        <v>0</v>
      </c>
      <c r="Q396" s="238">
        <v>0</v>
      </c>
      <c r="R396" s="238">
        <f>Q396*H396</f>
        <v>0</v>
      </c>
      <c r="S396" s="238">
        <v>0</v>
      </c>
      <c r="T396" s="23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0" t="s">
        <v>336</v>
      </c>
      <c r="AT396" s="240" t="s">
        <v>290</v>
      </c>
      <c r="AU396" s="240" t="s">
        <v>87</v>
      </c>
      <c r="AY396" s="18" t="s">
        <v>158</v>
      </c>
      <c r="BE396" s="241">
        <f>IF(N396="základní",J396,0)</f>
        <v>0</v>
      </c>
      <c r="BF396" s="241">
        <f>IF(N396="snížená",J396,0)</f>
        <v>0</v>
      </c>
      <c r="BG396" s="241">
        <f>IF(N396="zákl. přenesená",J396,0)</f>
        <v>0</v>
      </c>
      <c r="BH396" s="241">
        <f>IF(N396="sníž. přenesená",J396,0)</f>
        <v>0</v>
      </c>
      <c r="BI396" s="241">
        <f>IF(N396="nulová",J396,0)</f>
        <v>0</v>
      </c>
      <c r="BJ396" s="18" t="s">
        <v>85</v>
      </c>
      <c r="BK396" s="241">
        <f>ROUND(I396*H396,2)</f>
        <v>0</v>
      </c>
      <c r="BL396" s="18" t="s">
        <v>249</v>
      </c>
      <c r="BM396" s="240" t="s">
        <v>571</v>
      </c>
    </row>
    <row r="397" s="2" customFormat="1">
      <c r="A397" s="39"/>
      <c r="B397" s="40"/>
      <c r="C397" s="41"/>
      <c r="D397" s="244" t="s">
        <v>173</v>
      </c>
      <c r="E397" s="41"/>
      <c r="F397" s="254" t="s">
        <v>572</v>
      </c>
      <c r="G397" s="41"/>
      <c r="H397" s="41"/>
      <c r="I397" s="255"/>
      <c r="J397" s="41"/>
      <c r="K397" s="41"/>
      <c r="L397" s="45"/>
      <c r="M397" s="256"/>
      <c r="N397" s="257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173</v>
      </c>
      <c r="AU397" s="18" t="s">
        <v>87</v>
      </c>
    </row>
    <row r="398" s="14" customFormat="1">
      <c r="A398" s="14"/>
      <c r="B398" s="258"/>
      <c r="C398" s="259"/>
      <c r="D398" s="244" t="s">
        <v>167</v>
      </c>
      <c r="E398" s="260" t="s">
        <v>1</v>
      </c>
      <c r="F398" s="261" t="s">
        <v>175</v>
      </c>
      <c r="G398" s="259"/>
      <c r="H398" s="260" t="s">
        <v>1</v>
      </c>
      <c r="I398" s="262"/>
      <c r="J398" s="259"/>
      <c r="K398" s="259"/>
      <c r="L398" s="263"/>
      <c r="M398" s="264"/>
      <c r="N398" s="265"/>
      <c r="O398" s="265"/>
      <c r="P398" s="265"/>
      <c r="Q398" s="265"/>
      <c r="R398" s="265"/>
      <c r="S398" s="265"/>
      <c r="T398" s="26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7" t="s">
        <v>167</v>
      </c>
      <c r="AU398" s="267" t="s">
        <v>87</v>
      </c>
      <c r="AV398" s="14" t="s">
        <v>85</v>
      </c>
      <c r="AW398" s="14" t="s">
        <v>33</v>
      </c>
      <c r="AX398" s="14" t="s">
        <v>77</v>
      </c>
      <c r="AY398" s="267" t="s">
        <v>158</v>
      </c>
    </row>
    <row r="399" s="13" customFormat="1">
      <c r="A399" s="13"/>
      <c r="B399" s="242"/>
      <c r="C399" s="243"/>
      <c r="D399" s="244" t="s">
        <v>167</v>
      </c>
      <c r="E399" s="245" t="s">
        <v>1</v>
      </c>
      <c r="F399" s="246" t="s">
        <v>232</v>
      </c>
      <c r="G399" s="243"/>
      <c r="H399" s="247">
        <v>3</v>
      </c>
      <c r="I399" s="248"/>
      <c r="J399" s="243"/>
      <c r="K399" s="243"/>
      <c r="L399" s="249"/>
      <c r="M399" s="250"/>
      <c r="N399" s="251"/>
      <c r="O399" s="251"/>
      <c r="P399" s="251"/>
      <c r="Q399" s="251"/>
      <c r="R399" s="251"/>
      <c r="S399" s="251"/>
      <c r="T399" s="25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3" t="s">
        <v>167</v>
      </c>
      <c r="AU399" s="253" t="s">
        <v>87</v>
      </c>
      <c r="AV399" s="13" t="s">
        <v>87</v>
      </c>
      <c r="AW399" s="13" t="s">
        <v>33</v>
      </c>
      <c r="AX399" s="13" t="s">
        <v>77</v>
      </c>
      <c r="AY399" s="253" t="s">
        <v>158</v>
      </c>
    </row>
    <row r="400" s="13" customFormat="1">
      <c r="A400" s="13"/>
      <c r="B400" s="242"/>
      <c r="C400" s="243"/>
      <c r="D400" s="244" t="s">
        <v>167</v>
      </c>
      <c r="E400" s="245" t="s">
        <v>1</v>
      </c>
      <c r="F400" s="246" t="s">
        <v>487</v>
      </c>
      <c r="G400" s="243"/>
      <c r="H400" s="247">
        <v>4.7999999999999998</v>
      </c>
      <c r="I400" s="248"/>
      <c r="J400" s="243"/>
      <c r="K400" s="243"/>
      <c r="L400" s="249"/>
      <c r="M400" s="250"/>
      <c r="N400" s="251"/>
      <c r="O400" s="251"/>
      <c r="P400" s="251"/>
      <c r="Q400" s="251"/>
      <c r="R400" s="251"/>
      <c r="S400" s="251"/>
      <c r="T400" s="25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3" t="s">
        <v>167</v>
      </c>
      <c r="AU400" s="253" t="s">
        <v>87</v>
      </c>
      <c r="AV400" s="13" t="s">
        <v>87</v>
      </c>
      <c r="AW400" s="13" t="s">
        <v>33</v>
      </c>
      <c r="AX400" s="13" t="s">
        <v>77</v>
      </c>
      <c r="AY400" s="253" t="s">
        <v>158</v>
      </c>
    </row>
    <row r="401" s="13" customFormat="1">
      <c r="A401" s="13"/>
      <c r="B401" s="242"/>
      <c r="C401" s="243"/>
      <c r="D401" s="244" t="s">
        <v>167</v>
      </c>
      <c r="E401" s="245" t="s">
        <v>1</v>
      </c>
      <c r="F401" s="246" t="s">
        <v>233</v>
      </c>
      <c r="G401" s="243"/>
      <c r="H401" s="247">
        <v>4.2000000000000002</v>
      </c>
      <c r="I401" s="248"/>
      <c r="J401" s="243"/>
      <c r="K401" s="243"/>
      <c r="L401" s="249"/>
      <c r="M401" s="250"/>
      <c r="N401" s="251"/>
      <c r="O401" s="251"/>
      <c r="P401" s="251"/>
      <c r="Q401" s="251"/>
      <c r="R401" s="251"/>
      <c r="S401" s="251"/>
      <c r="T401" s="25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3" t="s">
        <v>167</v>
      </c>
      <c r="AU401" s="253" t="s">
        <v>87</v>
      </c>
      <c r="AV401" s="13" t="s">
        <v>87</v>
      </c>
      <c r="AW401" s="13" t="s">
        <v>33</v>
      </c>
      <c r="AX401" s="13" t="s">
        <v>77</v>
      </c>
      <c r="AY401" s="253" t="s">
        <v>158</v>
      </c>
    </row>
    <row r="402" s="14" customFormat="1">
      <c r="A402" s="14"/>
      <c r="B402" s="258"/>
      <c r="C402" s="259"/>
      <c r="D402" s="244" t="s">
        <v>167</v>
      </c>
      <c r="E402" s="260" t="s">
        <v>1</v>
      </c>
      <c r="F402" s="261" t="s">
        <v>176</v>
      </c>
      <c r="G402" s="259"/>
      <c r="H402" s="260" t="s">
        <v>1</v>
      </c>
      <c r="I402" s="262"/>
      <c r="J402" s="259"/>
      <c r="K402" s="259"/>
      <c r="L402" s="263"/>
      <c r="M402" s="264"/>
      <c r="N402" s="265"/>
      <c r="O402" s="265"/>
      <c r="P402" s="265"/>
      <c r="Q402" s="265"/>
      <c r="R402" s="265"/>
      <c r="S402" s="265"/>
      <c r="T402" s="26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7" t="s">
        <v>167</v>
      </c>
      <c r="AU402" s="267" t="s">
        <v>87</v>
      </c>
      <c r="AV402" s="14" t="s">
        <v>85</v>
      </c>
      <c r="AW402" s="14" t="s">
        <v>33</v>
      </c>
      <c r="AX402" s="14" t="s">
        <v>77</v>
      </c>
      <c r="AY402" s="267" t="s">
        <v>158</v>
      </c>
    </row>
    <row r="403" s="13" customFormat="1">
      <c r="A403" s="13"/>
      <c r="B403" s="242"/>
      <c r="C403" s="243"/>
      <c r="D403" s="244" t="s">
        <v>167</v>
      </c>
      <c r="E403" s="245" t="s">
        <v>1</v>
      </c>
      <c r="F403" s="246" t="s">
        <v>233</v>
      </c>
      <c r="G403" s="243"/>
      <c r="H403" s="247">
        <v>4.2000000000000002</v>
      </c>
      <c r="I403" s="248"/>
      <c r="J403" s="243"/>
      <c r="K403" s="243"/>
      <c r="L403" s="249"/>
      <c r="M403" s="250"/>
      <c r="N403" s="251"/>
      <c r="O403" s="251"/>
      <c r="P403" s="251"/>
      <c r="Q403" s="251"/>
      <c r="R403" s="251"/>
      <c r="S403" s="251"/>
      <c r="T403" s="25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3" t="s">
        <v>167</v>
      </c>
      <c r="AU403" s="253" t="s">
        <v>87</v>
      </c>
      <c r="AV403" s="13" t="s">
        <v>87</v>
      </c>
      <c r="AW403" s="13" t="s">
        <v>33</v>
      </c>
      <c r="AX403" s="13" t="s">
        <v>77</v>
      </c>
      <c r="AY403" s="253" t="s">
        <v>158</v>
      </c>
    </row>
    <row r="404" s="13" customFormat="1">
      <c r="A404" s="13"/>
      <c r="B404" s="242"/>
      <c r="C404" s="243"/>
      <c r="D404" s="244" t="s">
        <v>167</v>
      </c>
      <c r="E404" s="245" t="s">
        <v>1</v>
      </c>
      <c r="F404" s="246" t="s">
        <v>246</v>
      </c>
      <c r="G404" s="243"/>
      <c r="H404" s="247">
        <v>2.9500000000000002</v>
      </c>
      <c r="I404" s="248"/>
      <c r="J404" s="243"/>
      <c r="K404" s="243"/>
      <c r="L404" s="249"/>
      <c r="M404" s="250"/>
      <c r="N404" s="251"/>
      <c r="O404" s="251"/>
      <c r="P404" s="251"/>
      <c r="Q404" s="251"/>
      <c r="R404" s="251"/>
      <c r="S404" s="251"/>
      <c r="T404" s="25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3" t="s">
        <v>167</v>
      </c>
      <c r="AU404" s="253" t="s">
        <v>87</v>
      </c>
      <c r="AV404" s="13" t="s">
        <v>87</v>
      </c>
      <c r="AW404" s="13" t="s">
        <v>33</v>
      </c>
      <c r="AX404" s="13" t="s">
        <v>77</v>
      </c>
      <c r="AY404" s="253" t="s">
        <v>158</v>
      </c>
    </row>
    <row r="405" s="13" customFormat="1">
      <c r="A405" s="13"/>
      <c r="B405" s="242"/>
      <c r="C405" s="243"/>
      <c r="D405" s="244" t="s">
        <v>167</v>
      </c>
      <c r="E405" s="245" t="s">
        <v>1</v>
      </c>
      <c r="F405" s="246" t="s">
        <v>247</v>
      </c>
      <c r="G405" s="243"/>
      <c r="H405" s="247">
        <v>6</v>
      </c>
      <c r="I405" s="248"/>
      <c r="J405" s="243"/>
      <c r="K405" s="243"/>
      <c r="L405" s="249"/>
      <c r="M405" s="250"/>
      <c r="N405" s="251"/>
      <c r="O405" s="251"/>
      <c r="P405" s="251"/>
      <c r="Q405" s="251"/>
      <c r="R405" s="251"/>
      <c r="S405" s="251"/>
      <c r="T405" s="25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3" t="s">
        <v>167</v>
      </c>
      <c r="AU405" s="253" t="s">
        <v>87</v>
      </c>
      <c r="AV405" s="13" t="s">
        <v>87</v>
      </c>
      <c r="AW405" s="13" t="s">
        <v>33</v>
      </c>
      <c r="AX405" s="13" t="s">
        <v>77</v>
      </c>
      <c r="AY405" s="253" t="s">
        <v>158</v>
      </c>
    </row>
    <row r="406" s="13" customFormat="1">
      <c r="A406" s="13"/>
      <c r="B406" s="242"/>
      <c r="C406" s="243"/>
      <c r="D406" s="244" t="s">
        <v>167</v>
      </c>
      <c r="E406" s="245" t="s">
        <v>1</v>
      </c>
      <c r="F406" s="246" t="s">
        <v>235</v>
      </c>
      <c r="G406" s="243"/>
      <c r="H406" s="247">
        <v>2.3999999999999999</v>
      </c>
      <c r="I406" s="248"/>
      <c r="J406" s="243"/>
      <c r="K406" s="243"/>
      <c r="L406" s="249"/>
      <c r="M406" s="250"/>
      <c r="N406" s="251"/>
      <c r="O406" s="251"/>
      <c r="P406" s="251"/>
      <c r="Q406" s="251"/>
      <c r="R406" s="251"/>
      <c r="S406" s="251"/>
      <c r="T406" s="25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3" t="s">
        <v>167</v>
      </c>
      <c r="AU406" s="253" t="s">
        <v>87</v>
      </c>
      <c r="AV406" s="13" t="s">
        <v>87</v>
      </c>
      <c r="AW406" s="13" t="s">
        <v>33</v>
      </c>
      <c r="AX406" s="13" t="s">
        <v>77</v>
      </c>
      <c r="AY406" s="253" t="s">
        <v>158</v>
      </c>
    </row>
    <row r="407" s="13" customFormat="1">
      <c r="A407" s="13"/>
      <c r="B407" s="242"/>
      <c r="C407" s="243"/>
      <c r="D407" s="244" t="s">
        <v>167</v>
      </c>
      <c r="E407" s="245" t="s">
        <v>1</v>
      </c>
      <c r="F407" s="246" t="s">
        <v>248</v>
      </c>
      <c r="G407" s="243"/>
      <c r="H407" s="247">
        <v>4.4000000000000004</v>
      </c>
      <c r="I407" s="248"/>
      <c r="J407" s="243"/>
      <c r="K407" s="243"/>
      <c r="L407" s="249"/>
      <c r="M407" s="250"/>
      <c r="N407" s="251"/>
      <c r="O407" s="251"/>
      <c r="P407" s="251"/>
      <c r="Q407" s="251"/>
      <c r="R407" s="251"/>
      <c r="S407" s="251"/>
      <c r="T407" s="25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3" t="s">
        <v>167</v>
      </c>
      <c r="AU407" s="253" t="s">
        <v>87</v>
      </c>
      <c r="AV407" s="13" t="s">
        <v>87</v>
      </c>
      <c r="AW407" s="13" t="s">
        <v>33</v>
      </c>
      <c r="AX407" s="13" t="s">
        <v>77</v>
      </c>
      <c r="AY407" s="253" t="s">
        <v>158</v>
      </c>
    </row>
    <row r="408" s="15" customFormat="1">
      <c r="A408" s="15"/>
      <c r="B408" s="268"/>
      <c r="C408" s="269"/>
      <c r="D408" s="244" t="s">
        <v>167</v>
      </c>
      <c r="E408" s="270" t="s">
        <v>1</v>
      </c>
      <c r="F408" s="271" t="s">
        <v>179</v>
      </c>
      <c r="G408" s="269"/>
      <c r="H408" s="272">
        <v>31.949999999999996</v>
      </c>
      <c r="I408" s="273"/>
      <c r="J408" s="269"/>
      <c r="K408" s="269"/>
      <c r="L408" s="274"/>
      <c r="M408" s="275"/>
      <c r="N408" s="276"/>
      <c r="O408" s="276"/>
      <c r="P408" s="276"/>
      <c r="Q408" s="276"/>
      <c r="R408" s="276"/>
      <c r="S408" s="276"/>
      <c r="T408" s="277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8" t="s">
        <v>167</v>
      </c>
      <c r="AU408" s="278" t="s">
        <v>87</v>
      </c>
      <c r="AV408" s="15" t="s">
        <v>165</v>
      </c>
      <c r="AW408" s="15" t="s">
        <v>33</v>
      </c>
      <c r="AX408" s="15" t="s">
        <v>85</v>
      </c>
      <c r="AY408" s="278" t="s">
        <v>158</v>
      </c>
    </row>
    <row r="409" s="2" customFormat="1" ht="14.4" customHeight="1">
      <c r="A409" s="39"/>
      <c r="B409" s="40"/>
      <c r="C409" s="290" t="s">
        <v>573</v>
      </c>
      <c r="D409" s="290" t="s">
        <v>290</v>
      </c>
      <c r="E409" s="291" t="s">
        <v>574</v>
      </c>
      <c r="F409" s="292" t="s">
        <v>575</v>
      </c>
      <c r="G409" s="293" t="s">
        <v>171</v>
      </c>
      <c r="H409" s="294">
        <v>31</v>
      </c>
      <c r="I409" s="295"/>
      <c r="J409" s="296">
        <f>ROUND(I409*H409,2)</f>
        <v>0</v>
      </c>
      <c r="K409" s="297"/>
      <c r="L409" s="298"/>
      <c r="M409" s="299" t="s">
        <v>1</v>
      </c>
      <c r="N409" s="300" t="s">
        <v>42</v>
      </c>
      <c r="O409" s="92"/>
      <c r="P409" s="238">
        <f>O409*H409</f>
        <v>0</v>
      </c>
      <c r="Q409" s="238">
        <v>0</v>
      </c>
      <c r="R409" s="238">
        <f>Q409*H409</f>
        <v>0</v>
      </c>
      <c r="S409" s="238">
        <v>0</v>
      </c>
      <c r="T409" s="23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0" t="s">
        <v>336</v>
      </c>
      <c r="AT409" s="240" t="s">
        <v>290</v>
      </c>
      <c r="AU409" s="240" t="s">
        <v>87</v>
      </c>
      <c r="AY409" s="18" t="s">
        <v>158</v>
      </c>
      <c r="BE409" s="241">
        <f>IF(N409="základní",J409,0)</f>
        <v>0</v>
      </c>
      <c r="BF409" s="241">
        <f>IF(N409="snížená",J409,0)</f>
        <v>0</v>
      </c>
      <c r="BG409" s="241">
        <f>IF(N409="zákl. přenesená",J409,0)</f>
        <v>0</v>
      </c>
      <c r="BH409" s="241">
        <f>IF(N409="sníž. přenesená",J409,0)</f>
        <v>0</v>
      </c>
      <c r="BI409" s="241">
        <f>IF(N409="nulová",J409,0)</f>
        <v>0</v>
      </c>
      <c r="BJ409" s="18" t="s">
        <v>85</v>
      </c>
      <c r="BK409" s="241">
        <f>ROUND(I409*H409,2)</f>
        <v>0</v>
      </c>
      <c r="BL409" s="18" t="s">
        <v>249</v>
      </c>
      <c r="BM409" s="240" t="s">
        <v>576</v>
      </c>
    </row>
    <row r="410" s="2" customFormat="1" ht="24.15" customHeight="1">
      <c r="A410" s="39"/>
      <c r="B410" s="40"/>
      <c r="C410" s="228" t="s">
        <v>577</v>
      </c>
      <c r="D410" s="228" t="s">
        <v>161</v>
      </c>
      <c r="E410" s="229" t="s">
        <v>578</v>
      </c>
      <c r="F410" s="230" t="s">
        <v>579</v>
      </c>
      <c r="G410" s="231" t="s">
        <v>171</v>
      </c>
      <c r="H410" s="232">
        <v>2</v>
      </c>
      <c r="I410" s="233"/>
      <c r="J410" s="234">
        <f>ROUND(I410*H410,2)</f>
        <v>0</v>
      </c>
      <c r="K410" s="235"/>
      <c r="L410" s="45"/>
      <c r="M410" s="236" t="s">
        <v>1</v>
      </c>
      <c r="N410" s="237" t="s">
        <v>42</v>
      </c>
      <c r="O410" s="92"/>
      <c r="P410" s="238">
        <f>O410*H410</f>
        <v>0</v>
      </c>
      <c r="Q410" s="238">
        <v>0</v>
      </c>
      <c r="R410" s="238">
        <f>Q410*H410</f>
        <v>0</v>
      </c>
      <c r="S410" s="238">
        <v>0.00069999999999999999</v>
      </c>
      <c r="T410" s="239">
        <f>S410*H410</f>
        <v>0.0014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0" t="s">
        <v>249</v>
      </c>
      <c r="AT410" s="240" t="s">
        <v>161</v>
      </c>
      <c r="AU410" s="240" t="s">
        <v>87</v>
      </c>
      <c r="AY410" s="18" t="s">
        <v>158</v>
      </c>
      <c r="BE410" s="241">
        <f>IF(N410="základní",J410,0)</f>
        <v>0</v>
      </c>
      <c r="BF410" s="241">
        <f>IF(N410="snížená",J410,0)</f>
        <v>0</v>
      </c>
      <c r="BG410" s="241">
        <f>IF(N410="zákl. přenesená",J410,0)</f>
        <v>0</v>
      </c>
      <c r="BH410" s="241">
        <f>IF(N410="sníž. přenesená",J410,0)</f>
        <v>0</v>
      </c>
      <c r="BI410" s="241">
        <f>IF(N410="nulová",J410,0)</f>
        <v>0</v>
      </c>
      <c r="BJ410" s="18" t="s">
        <v>85</v>
      </c>
      <c r="BK410" s="241">
        <f>ROUND(I410*H410,2)</f>
        <v>0</v>
      </c>
      <c r="BL410" s="18" t="s">
        <v>249</v>
      </c>
      <c r="BM410" s="240" t="s">
        <v>580</v>
      </c>
    </row>
    <row r="411" s="2" customFormat="1" ht="24.15" customHeight="1">
      <c r="A411" s="39"/>
      <c r="B411" s="40"/>
      <c r="C411" s="228" t="s">
        <v>581</v>
      </c>
      <c r="D411" s="228" t="s">
        <v>161</v>
      </c>
      <c r="E411" s="229" t="s">
        <v>582</v>
      </c>
      <c r="F411" s="230" t="s">
        <v>583</v>
      </c>
      <c r="G411" s="231" t="s">
        <v>171</v>
      </c>
      <c r="H411" s="232">
        <v>2</v>
      </c>
      <c r="I411" s="233"/>
      <c r="J411" s="234">
        <f>ROUND(I411*H411,2)</f>
        <v>0</v>
      </c>
      <c r="K411" s="235"/>
      <c r="L411" s="45"/>
      <c r="M411" s="236" t="s">
        <v>1</v>
      </c>
      <c r="N411" s="237" t="s">
        <v>42</v>
      </c>
      <c r="O411" s="92"/>
      <c r="P411" s="238">
        <f>O411*H411</f>
        <v>0</v>
      </c>
      <c r="Q411" s="238">
        <v>0</v>
      </c>
      <c r="R411" s="238">
        <f>Q411*H411</f>
        <v>0</v>
      </c>
      <c r="S411" s="238">
        <v>0.00069999999999999999</v>
      </c>
      <c r="T411" s="239">
        <f>S411*H411</f>
        <v>0.0014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0" t="s">
        <v>249</v>
      </c>
      <c r="AT411" s="240" t="s">
        <v>161</v>
      </c>
      <c r="AU411" s="240" t="s">
        <v>87</v>
      </c>
      <c r="AY411" s="18" t="s">
        <v>158</v>
      </c>
      <c r="BE411" s="241">
        <f>IF(N411="základní",J411,0)</f>
        <v>0</v>
      </c>
      <c r="BF411" s="241">
        <f>IF(N411="snížená",J411,0)</f>
        <v>0</v>
      </c>
      <c r="BG411" s="241">
        <f>IF(N411="zákl. přenesená",J411,0)</f>
        <v>0</v>
      </c>
      <c r="BH411" s="241">
        <f>IF(N411="sníž. přenesená",J411,0)</f>
        <v>0</v>
      </c>
      <c r="BI411" s="241">
        <f>IF(N411="nulová",J411,0)</f>
        <v>0</v>
      </c>
      <c r="BJ411" s="18" t="s">
        <v>85</v>
      </c>
      <c r="BK411" s="241">
        <f>ROUND(I411*H411,2)</f>
        <v>0</v>
      </c>
      <c r="BL411" s="18" t="s">
        <v>249</v>
      </c>
      <c r="BM411" s="240" t="s">
        <v>584</v>
      </c>
    </row>
    <row r="412" s="2" customFormat="1" ht="24.15" customHeight="1">
      <c r="A412" s="39"/>
      <c r="B412" s="40"/>
      <c r="C412" s="228" t="s">
        <v>585</v>
      </c>
      <c r="D412" s="228" t="s">
        <v>161</v>
      </c>
      <c r="E412" s="229" t="s">
        <v>586</v>
      </c>
      <c r="F412" s="230" t="s">
        <v>587</v>
      </c>
      <c r="G412" s="231" t="s">
        <v>505</v>
      </c>
      <c r="H412" s="301"/>
      <c r="I412" s="233"/>
      <c r="J412" s="234">
        <f>ROUND(I412*H412,2)</f>
        <v>0</v>
      </c>
      <c r="K412" s="235"/>
      <c r="L412" s="45"/>
      <c r="M412" s="236" t="s">
        <v>1</v>
      </c>
      <c r="N412" s="237" t="s">
        <v>42</v>
      </c>
      <c r="O412" s="92"/>
      <c r="P412" s="238">
        <f>O412*H412</f>
        <v>0</v>
      </c>
      <c r="Q412" s="238">
        <v>0</v>
      </c>
      <c r="R412" s="238">
        <f>Q412*H412</f>
        <v>0</v>
      </c>
      <c r="S412" s="238">
        <v>0</v>
      </c>
      <c r="T412" s="23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0" t="s">
        <v>249</v>
      </c>
      <c r="AT412" s="240" t="s">
        <v>161</v>
      </c>
      <c r="AU412" s="240" t="s">
        <v>87</v>
      </c>
      <c r="AY412" s="18" t="s">
        <v>158</v>
      </c>
      <c r="BE412" s="241">
        <f>IF(N412="základní",J412,0)</f>
        <v>0</v>
      </c>
      <c r="BF412" s="241">
        <f>IF(N412="snížená",J412,0)</f>
        <v>0</v>
      </c>
      <c r="BG412" s="241">
        <f>IF(N412="zákl. přenesená",J412,0)</f>
        <v>0</v>
      </c>
      <c r="BH412" s="241">
        <f>IF(N412="sníž. přenesená",J412,0)</f>
        <v>0</v>
      </c>
      <c r="BI412" s="241">
        <f>IF(N412="nulová",J412,0)</f>
        <v>0</v>
      </c>
      <c r="BJ412" s="18" t="s">
        <v>85</v>
      </c>
      <c r="BK412" s="241">
        <f>ROUND(I412*H412,2)</f>
        <v>0</v>
      </c>
      <c r="BL412" s="18" t="s">
        <v>249</v>
      </c>
      <c r="BM412" s="240" t="s">
        <v>588</v>
      </c>
    </row>
    <row r="413" s="12" customFormat="1" ht="22.8" customHeight="1">
      <c r="A413" s="12"/>
      <c r="B413" s="212"/>
      <c r="C413" s="213"/>
      <c r="D413" s="214" t="s">
        <v>76</v>
      </c>
      <c r="E413" s="226" t="s">
        <v>589</v>
      </c>
      <c r="F413" s="226" t="s">
        <v>590</v>
      </c>
      <c r="G413" s="213"/>
      <c r="H413" s="213"/>
      <c r="I413" s="216"/>
      <c r="J413" s="227">
        <f>BK413</f>
        <v>0</v>
      </c>
      <c r="K413" s="213"/>
      <c r="L413" s="218"/>
      <c r="M413" s="219"/>
      <c r="N413" s="220"/>
      <c r="O413" s="220"/>
      <c r="P413" s="221">
        <f>SUM(P414:P439)</f>
        <v>0</v>
      </c>
      <c r="Q413" s="220"/>
      <c r="R413" s="221">
        <f>SUM(R414:R439)</f>
        <v>0.015609999999999999</v>
      </c>
      <c r="S413" s="220"/>
      <c r="T413" s="222">
        <f>SUM(T414:T439)</f>
        <v>0.24120000000000003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23" t="s">
        <v>87</v>
      </c>
      <c r="AT413" s="224" t="s">
        <v>76</v>
      </c>
      <c r="AU413" s="224" t="s">
        <v>85</v>
      </c>
      <c r="AY413" s="223" t="s">
        <v>158</v>
      </c>
      <c r="BK413" s="225">
        <f>SUM(BK414:BK439)</f>
        <v>0</v>
      </c>
    </row>
    <row r="414" s="2" customFormat="1" ht="14.4" customHeight="1">
      <c r="A414" s="39"/>
      <c r="B414" s="40"/>
      <c r="C414" s="228" t="s">
        <v>591</v>
      </c>
      <c r="D414" s="228" t="s">
        <v>161</v>
      </c>
      <c r="E414" s="229" t="s">
        <v>592</v>
      </c>
      <c r="F414" s="230" t="s">
        <v>593</v>
      </c>
      <c r="G414" s="231" t="s">
        <v>195</v>
      </c>
      <c r="H414" s="232">
        <v>2.1600000000000001</v>
      </c>
      <c r="I414" s="233"/>
      <c r="J414" s="234">
        <f>ROUND(I414*H414,2)</f>
        <v>0</v>
      </c>
      <c r="K414" s="235"/>
      <c r="L414" s="45"/>
      <c r="M414" s="236" t="s">
        <v>1</v>
      </c>
      <c r="N414" s="237" t="s">
        <v>42</v>
      </c>
      <c r="O414" s="92"/>
      <c r="P414" s="238">
        <f>O414*H414</f>
        <v>0</v>
      </c>
      <c r="Q414" s="238">
        <v>0</v>
      </c>
      <c r="R414" s="238">
        <f>Q414*H414</f>
        <v>0</v>
      </c>
      <c r="S414" s="238">
        <v>0</v>
      </c>
      <c r="T414" s="23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0" t="s">
        <v>249</v>
      </c>
      <c r="AT414" s="240" t="s">
        <v>161</v>
      </c>
      <c r="AU414" s="240" t="s">
        <v>87</v>
      </c>
      <c r="AY414" s="18" t="s">
        <v>158</v>
      </c>
      <c r="BE414" s="241">
        <f>IF(N414="základní",J414,0)</f>
        <v>0</v>
      </c>
      <c r="BF414" s="241">
        <f>IF(N414="snížená",J414,0)</f>
        <v>0</v>
      </c>
      <c r="BG414" s="241">
        <f>IF(N414="zákl. přenesená",J414,0)</f>
        <v>0</v>
      </c>
      <c r="BH414" s="241">
        <f>IF(N414="sníž. přenesená",J414,0)</f>
        <v>0</v>
      </c>
      <c r="BI414" s="241">
        <f>IF(N414="nulová",J414,0)</f>
        <v>0</v>
      </c>
      <c r="BJ414" s="18" t="s">
        <v>85</v>
      </c>
      <c r="BK414" s="241">
        <f>ROUND(I414*H414,2)</f>
        <v>0</v>
      </c>
      <c r="BL414" s="18" t="s">
        <v>249</v>
      </c>
      <c r="BM414" s="240" t="s">
        <v>594</v>
      </c>
    </row>
    <row r="415" s="13" customFormat="1">
      <c r="A415" s="13"/>
      <c r="B415" s="242"/>
      <c r="C415" s="243"/>
      <c r="D415" s="244" t="s">
        <v>167</v>
      </c>
      <c r="E415" s="245" t="s">
        <v>1</v>
      </c>
      <c r="F415" s="246" t="s">
        <v>595</v>
      </c>
      <c r="G415" s="243"/>
      <c r="H415" s="247">
        <v>2.1600000000000001</v>
      </c>
      <c r="I415" s="248"/>
      <c r="J415" s="243"/>
      <c r="K415" s="243"/>
      <c r="L415" s="249"/>
      <c r="M415" s="250"/>
      <c r="N415" s="251"/>
      <c r="O415" s="251"/>
      <c r="P415" s="251"/>
      <c r="Q415" s="251"/>
      <c r="R415" s="251"/>
      <c r="S415" s="251"/>
      <c r="T415" s="25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3" t="s">
        <v>167</v>
      </c>
      <c r="AU415" s="253" t="s">
        <v>87</v>
      </c>
      <c r="AV415" s="13" t="s">
        <v>87</v>
      </c>
      <c r="AW415" s="13" t="s">
        <v>33</v>
      </c>
      <c r="AX415" s="13" t="s">
        <v>77</v>
      </c>
      <c r="AY415" s="253" t="s">
        <v>158</v>
      </c>
    </row>
    <row r="416" s="15" customFormat="1">
      <c r="A416" s="15"/>
      <c r="B416" s="268"/>
      <c r="C416" s="269"/>
      <c r="D416" s="244" t="s">
        <v>167</v>
      </c>
      <c r="E416" s="270" t="s">
        <v>1</v>
      </c>
      <c r="F416" s="271" t="s">
        <v>179</v>
      </c>
      <c r="G416" s="269"/>
      <c r="H416" s="272">
        <v>2.1600000000000001</v>
      </c>
      <c r="I416" s="273"/>
      <c r="J416" s="269"/>
      <c r="K416" s="269"/>
      <c r="L416" s="274"/>
      <c r="M416" s="275"/>
      <c r="N416" s="276"/>
      <c r="O416" s="276"/>
      <c r="P416" s="276"/>
      <c r="Q416" s="276"/>
      <c r="R416" s="276"/>
      <c r="S416" s="276"/>
      <c r="T416" s="277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8" t="s">
        <v>167</v>
      </c>
      <c r="AU416" s="278" t="s">
        <v>87</v>
      </c>
      <c r="AV416" s="15" t="s">
        <v>165</v>
      </c>
      <c r="AW416" s="15" t="s">
        <v>33</v>
      </c>
      <c r="AX416" s="15" t="s">
        <v>85</v>
      </c>
      <c r="AY416" s="278" t="s">
        <v>158</v>
      </c>
    </row>
    <row r="417" s="2" customFormat="1" ht="24.15" customHeight="1">
      <c r="A417" s="39"/>
      <c r="B417" s="40"/>
      <c r="C417" s="228" t="s">
        <v>596</v>
      </c>
      <c r="D417" s="228" t="s">
        <v>161</v>
      </c>
      <c r="E417" s="229" t="s">
        <v>597</v>
      </c>
      <c r="F417" s="230" t="s">
        <v>598</v>
      </c>
      <c r="G417" s="231" t="s">
        <v>195</v>
      </c>
      <c r="H417" s="232">
        <v>0.28000000000000003</v>
      </c>
      <c r="I417" s="233"/>
      <c r="J417" s="234">
        <f>ROUND(I417*H417,2)</f>
        <v>0</v>
      </c>
      <c r="K417" s="235"/>
      <c r="L417" s="45"/>
      <c r="M417" s="236" t="s">
        <v>1</v>
      </c>
      <c r="N417" s="237" t="s">
        <v>42</v>
      </c>
      <c r="O417" s="92"/>
      <c r="P417" s="238">
        <f>O417*H417</f>
        <v>0</v>
      </c>
      <c r="Q417" s="238">
        <v>0</v>
      </c>
      <c r="R417" s="238">
        <f>Q417*H417</f>
        <v>0</v>
      </c>
      <c r="S417" s="238">
        <v>0</v>
      </c>
      <c r="T417" s="23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0" t="s">
        <v>249</v>
      </c>
      <c r="AT417" s="240" t="s">
        <v>161</v>
      </c>
      <c r="AU417" s="240" t="s">
        <v>87</v>
      </c>
      <c r="AY417" s="18" t="s">
        <v>158</v>
      </c>
      <c r="BE417" s="241">
        <f>IF(N417="základní",J417,0)</f>
        <v>0</v>
      </c>
      <c r="BF417" s="241">
        <f>IF(N417="snížená",J417,0)</f>
        <v>0</v>
      </c>
      <c r="BG417" s="241">
        <f>IF(N417="zákl. přenesená",J417,0)</f>
        <v>0</v>
      </c>
      <c r="BH417" s="241">
        <f>IF(N417="sníž. přenesená",J417,0)</f>
        <v>0</v>
      </c>
      <c r="BI417" s="241">
        <f>IF(N417="nulová",J417,0)</f>
        <v>0</v>
      </c>
      <c r="BJ417" s="18" t="s">
        <v>85</v>
      </c>
      <c r="BK417" s="241">
        <f>ROUND(I417*H417,2)</f>
        <v>0</v>
      </c>
      <c r="BL417" s="18" t="s">
        <v>249</v>
      </c>
      <c r="BM417" s="240" t="s">
        <v>599</v>
      </c>
    </row>
    <row r="418" s="13" customFormat="1">
      <c r="A418" s="13"/>
      <c r="B418" s="242"/>
      <c r="C418" s="243"/>
      <c r="D418" s="244" t="s">
        <v>167</v>
      </c>
      <c r="E418" s="245" t="s">
        <v>1</v>
      </c>
      <c r="F418" s="246" t="s">
        <v>600</v>
      </c>
      <c r="G418" s="243"/>
      <c r="H418" s="247">
        <v>0.28000000000000003</v>
      </c>
      <c r="I418" s="248"/>
      <c r="J418" s="243"/>
      <c r="K418" s="243"/>
      <c r="L418" s="249"/>
      <c r="M418" s="250"/>
      <c r="N418" s="251"/>
      <c r="O418" s="251"/>
      <c r="P418" s="251"/>
      <c r="Q418" s="251"/>
      <c r="R418" s="251"/>
      <c r="S418" s="251"/>
      <c r="T418" s="25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3" t="s">
        <v>167</v>
      </c>
      <c r="AU418" s="253" t="s">
        <v>87</v>
      </c>
      <c r="AV418" s="13" t="s">
        <v>87</v>
      </c>
      <c r="AW418" s="13" t="s">
        <v>33</v>
      </c>
      <c r="AX418" s="13" t="s">
        <v>77</v>
      </c>
      <c r="AY418" s="253" t="s">
        <v>158</v>
      </c>
    </row>
    <row r="419" s="15" customFormat="1">
      <c r="A419" s="15"/>
      <c r="B419" s="268"/>
      <c r="C419" s="269"/>
      <c r="D419" s="244" t="s">
        <v>167</v>
      </c>
      <c r="E419" s="270" t="s">
        <v>1</v>
      </c>
      <c r="F419" s="271" t="s">
        <v>179</v>
      </c>
      <c r="G419" s="269"/>
      <c r="H419" s="272">
        <v>0.28000000000000003</v>
      </c>
      <c r="I419" s="273"/>
      <c r="J419" s="269"/>
      <c r="K419" s="269"/>
      <c r="L419" s="274"/>
      <c r="M419" s="275"/>
      <c r="N419" s="276"/>
      <c r="O419" s="276"/>
      <c r="P419" s="276"/>
      <c r="Q419" s="276"/>
      <c r="R419" s="276"/>
      <c r="S419" s="276"/>
      <c r="T419" s="277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8" t="s">
        <v>167</v>
      </c>
      <c r="AU419" s="278" t="s">
        <v>87</v>
      </c>
      <c r="AV419" s="15" t="s">
        <v>165</v>
      </c>
      <c r="AW419" s="15" t="s">
        <v>33</v>
      </c>
      <c r="AX419" s="15" t="s">
        <v>85</v>
      </c>
      <c r="AY419" s="278" t="s">
        <v>158</v>
      </c>
    </row>
    <row r="420" s="2" customFormat="1" ht="37.8" customHeight="1">
      <c r="A420" s="39"/>
      <c r="B420" s="40"/>
      <c r="C420" s="290" t="s">
        <v>601</v>
      </c>
      <c r="D420" s="290" t="s">
        <v>290</v>
      </c>
      <c r="E420" s="291" t="s">
        <v>602</v>
      </c>
      <c r="F420" s="292" t="s">
        <v>603</v>
      </c>
      <c r="G420" s="293" t="s">
        <v>171</v>
      </c>
      <c r="H420" s="294">
        <v>1</v>
      </c>
      <c r="I420" s="295"/>
      <c r="J420" s="296">
        <f>ROUND(I420*H420,2)</f>
        <v>0</v>
      </c>
      <c r="K420" s="297"/>
      <c r="L420" s="298"/>
      <c r="M420" s="299" t="s">
        <v>1</v>
      </c>
      <c r="N420" s="300" t="s">
        <v>42</v>
      </c>
      <c r="O420" s="92"/>
      <c r="P420" s="238">
        <f>O420*H420</f>
        <v>0</v>
      </c>
      <c r="Q420" s="238">
        <v>0</v>
      </c>
      <c r="R420" s="238">
        <f>Q420*H420</f>
        <v>0</v>
      </c>
      <c r="S420" s="238">
        <v>0</v>
      </c>
      <c r="T420" s="23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0" t="s">
        <v>336</v>
      </c>
      <c r="AT420" s="240" t="s">
        <v>290</v>
      </c>
      <c r="AU420" s="240" t="s">
        <v>87</v>
      </c>
      <c r="AY420" s="18" t="s">
        <v>158</v>
      </c>
      <c r="BE420" s="241">
        <f>IF(N420="základní",J420,0)</f>
        <v>0</v>
      </c>
      <c r="BF420" s="241">
        <f>IF(N420="snížená",J420,0)</f>
        <v>0</v>
      </c>
      <c r="BG420" s="241">
        <f>IF(N420="zákl. přenesená",J420,0)</f>
        <v>0</v>
      </c>
      <c r="BH420" s="241">
        <f>IF(N420="sníž. přenesená",J420,0)</f>
        <v>0</v>
      </c>
      <c r="BI420" s="241">
        <f>IF(N420="nulová",J420,0)</f>
        <v>0</v>
      </c>
      <c r="BJ420" s="18" t="s">
        <v>85</v>
      </c>
      <c r="BK420" s="241">
        <f>ROUND(I420*H420,2)</f>
        <v>0</v>
      </c>
      <c r="BL420" s="18" t="s">
        <v>249</v>
      </c>
      <c r="BM420" s="240" t="s">
        <v>604</v>
      </c>
    </row>
    <row r="421" s="2" customFormat="1">
      <c r="A421" s="39"/>
      <c r="B421" s="40"/>
      <c r="C421" s="41"/>
      <c r="D421" s="244" t="s">
        <v>173</v>
      </c>
      <c r="E421" s="41"/>
      <c r="F421" s="254" t="s">
        <v>605</v>
      </c>
      <c r="G421" s="41"/>
      <c r="H421" s="41"/>
      <c r="I421" s="255"/>
      <c r="J421" s="41"/>
      <c r="K421" s="41"/>
      <c r="L421" s="45"/>
      <c r="M421" s="256"/>
      <c r="N421" s="257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173</v>
      </c>
      <c r="AU421" s="18" t="s">
        <v>87</v>
      </c>
    </row>
    <row r="422" s="2" customFormat="1" ht="14.4" customHeight="1">
      <c r="A422" s="39"/>
      <c r="B422" s="40"/>
      <c r="C422" s="228" t="s">
        <v>606</v>
      </c>
      <c r="D422" s="228" t="s">
        <v>161</v>
      </c>
      <c r="E422" s="229" t="s">
        <v>607</v>
      </c>
      <c r="F422" s="230" t="s">
        <v>608</v>
      </c>
      <c r="G422" s="231" t="s">
        <v>171</v>
      </c>
      <c r="H422" s="232">
        <v>4</v>
      </c>
      <c r="I422" s="233"/>
      <c r="J422" s="234">
        <f>ROUND(I422*H422,2)</f>
        <v>0</v>
      </c>
      <c r="K422" s="235"/>
      <c r="L422" s="45"/>
      <c r="M422" s="236" t="s">
        <v>1</v>
      </c>
      <c r="N422" s="237" t="s">
        <v>42</v>
      </c>
      <c r="O422" s="92"/>
      <c r="P422" s="238">
        <f>O422*H422</f>
        <v>0</v>
      </c>
      <c r="Q422" s="238">
        <v>0</v>
      </c>
      <c r="R422" s="238">
        <f>Q422*H422</f>
        <v>0</v>
      </c>
      <c r="S422" s="238">
        <v>0</v>
      </c>
      <c r="T422" s="23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0" t="s">
        <v>249</v>
      </c>
      <c r="AT422" s="240" t="s">
        <v>161</v>
      </c>
      <c r="AU422" s="240" t="s">
        <v>87</v>
      </c>
      <c r="AY422" s="18" t="s">
        <v>158</v>
      </c>
      <c r="BE422" s="241">
        <f>IF(N422="základní",J422,0)</f>
        <v>0</v>
      </c>
      <c r="BF422" s="241">
        <f>IF(N422="snížená",J422,0)</f>
        <v>0</v>
      </c>
      <c r="BG422" s="241">
        <f>IF(N422="zákl. přenesená",J422,0)</f>
        <v>0</v>
      </c>
      <c r="BH422" s="241">
        <f>IF(N422="sníž. přenesená",J422,0)</f>
        <v>0</v>
      </c>
      <c r="BI422" s="241">
        <f>IF(N422="nulová",J422,0)</f>
        <v>0</v>
      </c>
      <c r="BJ422" s="18" t="s">
        <v>85</v>
      </c>
      <c r="BK422" s="241">
        <f>ROUND(I422*H422,2)</f>
        <v>0</v>
      </c>
      <c r="BL422" s="18" t="s">
        <v>249</v>
      </c>
      <c r="BM422" s="240" t="s">
        <v>609</v>
      </c>
    </row>
    <row r="423" s="2" customFormat="1" ht="24.15" customHeight="1">
      <c r="A423" s="39"/>
      <c r="B423" s="40"/>
      <c r="C423" s="290" t="s">
        <v>610</v>
      </c>
      <c r="D423" s="290" t="s">
        <v>290</v>
      </c>
      <c r="E423" s="291" t="s">
        <v>611</v>
      </c>
      <c r="F423" s="292" t="s">
        <v>612</v>
      </c>
      <c r="G423" s="293" t="s">
        <v>171</v>
      </c>
      <c r="H423" s="294">
        <v>4</v>
      </c>
      <c r="I423" s="295"/>
      <c r="J423" s="296">
        <f>ROUND(I423*H423,2)</f>
        <v>0</v>
      </c>
      <c r="K423" s="297"/>
      <c r="L423" s="298"/>
      <c r="M423" s="299" t="s">
        <v>1</v>
      </c>
      <c r="N423" s="300" t="s">
        <v>42</v>
      </c>
      <c r="O423" s="92"/>
      <c r="P423" s="238">
        <f>O423*H423</f>
        <v>0</v>
      </c>
      <c r="Q423" s="238">
        <v>0</v>
      </c>
      <c r="R423" s="238">
        <f>Q423*H423</f>
        <v>0</v>
      </c>
      <c r="S423" s="238">
        <v>0</v>
      </c>
      <c r="T423" s="23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0" t="s">
        <v>336</v>
      </c>
      <c r="AT423" s="240" t="s">
        <v>290</v>
      </c>
      <c r="AU423" s="240" t="s">
        <v>87</v>
      </c>
      <c r="AY423" s="18" t="s">
        <v>158</v>
      </c>
      <c r="BE423" s="241">
        <f>IF(N423="základní",J423,0)</f>
        <v>0</v>
      </c>
      <c r="BF423" s="241">
        <f>IF(N423="snížená",J423,0)</f>
        <v>0</v>
      </c>
      <c r="BG423" s="241">
        <f>IF(N423="zákl. přenesená",J423,0)</f>
        <v>0</v>
      </c>
      <c r="BH423" s="241">
        <f>IF(N423="sníž. přenesená",J423,0)</f>
        <v>0</v>
      </c>
      <c r="BI423" s="241">
        <f>IF(N423="nulová",J423,0)</f>
        <v>0</v>
      </c>
      <c r="BJ423" s="18" t="s">
        <v>85</v>
      </c>
      <c r="BK423" s="241">
        <f>ROUND(I423*H423,2)</f>
        <v>0</v>
      </c>
      <c r="BL423" s="18" t="s">
        <v>249</v>
      </c>
      <c r="BM423" s="240" t="s">
        <v>613</v>
      </c>
    </row>
    <row r="424" s="2" customFormat="1">
      <c r="A424" s="39"/>
      <c r="B424" s="40"/>
      <c r="C424" s="41"/>
      <c r="D424" s="244" t="s">
        <v>173</v>
      </c>
      <c r="E424" s="41"/>
      <c r="F424" s="254" t="s">
        <v>614</v>
      </c>
      <c r="G424" s="41"/>
      <c r="H424" s="41"/>
      <c r="I424" s="255"/>
      <c r="J424" s="41"/>
      <c r="K424" s="41"/>
      <c r="L424" s="45"/>
      <c r="M424" s="256"/>
      <c r="N424" s="257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173</v>
      </c>
      <c r="AU424" s="18" t="s">
        <v>87</v>
      </c>
    </row>
    <row r="425" s="2" customFormat="1" ht="24.15" customHeight="1">
      <c r="A425" s="39"/>
      <c r="B425" s="40"/>
      <c r="C425" s="290" t="s">
        <v>615</v>
      </c>
      <c r="D425" s="290" t="s">
        <v>290</v>
      </c>
      <c r="E425" s="291" t="s">
        <v>616</v>
      </c>
      <c r="F425" s="292" t="s">
        <v>617</v>
      </c>
      <c r="G425" s="293" t="s">
        <v>171</v>
      </c>
      <c r="H425" s="294">
        <v>4</v>
      </c>
      <c r="I425" s="295"/>
      <c r="J425" s="296">
        <f>ROUND(I425*H425,2)</f>
        <v>0</v>
      </c>
      <c r="K425" s="297"/>
      <c r="L425" s="298"/>
      <c r="M425" s="299" t="s">
        <v>1</v>
      </c>
      <c r="N425" s="300" t="s">
        <v>42</v>
      </c>
      <c r="O425" s="92"/>
      <c r="P425" s="238">
        <f>O425*H425</f>
        <v>0</v>
      </c>
      <c r="Q425" s="238">
        <v>0</v>
      </c>
      <c r="R425" s="238">
        <f>Q425*H425</f>
        <v>0</v>
      </c>
      <c r="S425" s="238">
        <v>0</v>
      </c>
      <c r="T425" s="23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0" t="s">
        <v>336</v>
      </c>
      <c r="AT425" s="240" t="s">
        <v>290</v>
      </c>
      <c r="AU425" s="240" t="s">
        <v>87</v>
      </c>
      <c r="AY425" s="18" t="s">
        <v>158</v>
      </c>
      <c r="BE425" s="241">
        <f>IF(N425="základní",J425,0)</f>
        <v>0</v>
      </c>
      <c r="BF425" s="241">
        <f>IF(N425="snížená",J425,0)</f>
        <v>0</v>
      </c>
      <c r="BG425" s="241">
        <f>IF(N425="zákl. přenesená",J425,0)</f>
        <v>0</v>
      </c>
      <c r="BH425" s="241">
        <f>IF(N425="sníž. přenesená",J425,0)</f>
        <v>0</v>
      </c>
      <c r="BI425" s="241">
        <f>IF(N425="nulová",J425,0)</f>
        <v>0</v>
      </c>
      <c r="BJ425" s="18" t="s">
        <v>85</v>
      </c>
      <c r="BK425" s="241">
        <f>ROUND(I425*H425,2)</f>
        <v>0</v>
      </c>
      <c r="BL425" s="18" t="s">
        <v>249</v>
      </c>
      <c r="BM425" s="240" t="s">
        <v>618</v>
      </c>
    </row>
    <row r="426" s="2" customFormat="1" ht="14.4" customHeight="1">
      <c r="A426" s="39"/>
      <c r="B426" s="40"/>
      <c r="C426" s="228" t="s">
        <v>619</v>
      </c>
      <c r="D426" s="228" t="s">
        <v>161</v>
      </c>
      <c r="E426" s="229" t="s">
        <v>620</v>
      </c>
      <c r="F426" s="230" t="s">
        <v>621</v>
      </c>
      <c r="G426" s="231" t="s">
        <v>171</v>
      </c>
      <c r="H426" s="232">
        <v>3</v>
      </c>
      <c r="I426" s="233"/>
      <c r="J426" s="234">
        <f>ROUND(I426*H426,2)</f>
        <v>0</v>
      </c>
      <c r="K426" s="235"/>
      <c r="L426" s="45"/>
      <c r="M426" s="236" t="s">
        <v>1</v>
      </c>
      <c r="N426" s="237" t="s">
        <v>42</v>
      </c>
      <c r="O426" s="92"/>
      <c r="P426" s="238">
        <f>O426*H426</f>
        <v>0</v>
      </c>
      <c r="Q426" s="238">
        <v>0</v>
      </c>
      <c r="R426" s="238">
        <f>Q426*H426</f>
        <v>0</v>
      </c>
      <c r="S426" s="238">
        <v>0</v>
      </c>
      <c r="T426" s="23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0" t="s">
        <v>249</v>
      </c>
      <c r="AT426" s="240" t="s">
        <v>161</v>
      </c>
      <c r="AU426" s="240" t="s">
        <v>87</v>
      </c>
      <c r="AY426" s="18" t="s">
        <v>158</v>
      </c>
      <c r="BE426" s="241">
        <f>IF(N426="základní",J426,0)</f>
        <v>0</v>
      </c>
      <c r="BF426" s="241">
        <f>IF(N426="snížená",J426,0)</f>
        <v>0</v>
      </c>
      <c r="BG426" s="241">
        <f>IF(N426="zákl. přenesená",J426,0)</f>
        <v>0</v>
      </c>
      <c r="BH426" s="241">
        <f>IF(N426="sníž. přenesená",J426,0)</f>
        <v>0</v>
      </c>
      <c r="BI426" s="241">
        <f>IF(N426="nulová",J426,0)</f>
        <v>0</v>
      </c>
      <c r="BJ426" s="18" t="s">
        <v>85</v>
      </c>
      <c r="BK426" s="241">
        <f>ROUND(I426*H426,2)</f>
        <v>0</v>
      </c>
      <c r="BL426" s="18" t="s">
        <v>249</v>
      </c>
      <c r="BM426" s="240" t="s">
        <v>622</v>
      </c>
    </row>
    <row r="427" s="2" customFormat="1" ht="14.4" customHeight="1">
      <c r="A427" s="39"/>
      <c r="B427" s="40"/>
      <c r="C427" s="290" t="s">
        <v>623</v>
      </c>
      <c r="D427" s="290" t="s">
        <v>290</v>
      </c>
      <c r="E427" s="291" t="s">
        <v>624</v>
      </c>
      <c r="F427" s="292" t="s">
        <v>625</v>
      </c>
      <c r="G427" s="293" t="s">
        <v>171</v>
      </c>
      <c r="H427" s="294">
        <v>3</v>
      </c>
      <c r="I427" s="295"/>
      <c r="J427" s="296">
        <f>ROUND(I427*H427,2)</f>
        <v>0</v>
      </c>
      <c r="K427" s="297"/>
      <c r="L427" s="298"/>
      <c r="M427" s="299" t="s">
        <v>1</v>
      </c>
      <c r="N427" s="300" t="s">
        <v>42</v>
      </c>
      <c r="O427" s="92"/>
      <c r="P427" s="238">
        <f>O427*H427</f>
        <v>0</v>
      </c>
      <c r="Q427" s="238">
        <v>0</v>
      </c>
      <c r="R427" s="238">
        <f>Q427*H427</f>
        <v>0</v>
      </c>
      <c r="S427" s="238">
        <v>0</v>
      </c>
      <c r="T427" s="23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0" t="s">
        <v>336</v>
      </c>
      <c r="AT427" s="240" t="s">
        <v>290</v>
      </c>
      <c r="AU427" s="240" t="s">
        <v>87</v>
      </c>
      <c r="AY427" s="18" t="s">
        <v>158</v>
      </c>
      <c r="BE427" s="241">
        <f>IF(N427="základní",J427,0)</f>
        <v>0</v>
      </c>
      <c r="BF427" s="241">
        <f>IF(N427="snížená",J427,0)</f>
        <v>0</v>
      </c>
      <c r="BG427" s="241">
        <f>IF(N427="zákl. přenesená",J427,0)</f>
        <v>0</v>
      </c>
      <c r="BH427" s="241">
        <f>IF(N427="sníž. přenesená",J427,0)</f>
        <v>0</v>
      </c>
      <c r="BI427" s="241">
        <f>IF(N427="nulová",J427,0)</f>
        <v>0</v>
      </c>
      <c r="BJ427" s="18" t="s">
        <v>85</v>
      </c>
      <c r="BK427" s="241">
        <f>ROUND(I427*H427,2)</f>
        <v>0</v>
      </c>
      <c r="BL427" s="18" t="s">
        <v>249</v>
      </c>
      <c r="BM427" s="240" t="s">
        <v>626</v>
      </c>
    </row>
    <row r="428" s="2" customFormat="1" ht="14.4" customHeight="1">
      <c r="A428" s="39"/>
      <c r="B428" s="40"/>
      <c r="C428" s="228" t="s">
        <v>627</v>
      </c>
      <c r="D428" s="228" t="s">
        <v>161</v>
      </c>
      <c r="E428" s="229" t="s">
        <v>628</v>
      </c>
      <c r="F428" s="230" t="s">
        <v>629</v>
      </c>
      <c r="G428" s="231" t="s">
        <v>195</v>
      </c>
      <c r="H428" s="232">
        <v>11.26</v>
      </c>
      <c r="I428" s="233"/>
      <c r="J428" s="234">
        <f>ROUND(I428*H428,2)</f>
        <v>0</v>
      </c>
      <c r="K428" s="235"/>
      <c r="L428" s="45"/>
      <c r="M428" s="236" t="s">
        <v>1</v>
      </c>
      <c r="N428" s="237" t="s">
        <v>42</v>
      </c>
      <c r="O428" s="92"/>
      <c r="P428" s="238">
        <f>O428*H428</f>
        <v>0</v>
      </c>
      <c r="Q428" s="238">
        <v>0</v>
      </c>
      <c r="R428" s="238">
        <f>Q428*H428</f>
        <v>0</v>
      </c>
      <c r="S428" s="238">
        <v>0.02</v>
      </c>
      <c r="T428" s="239">
        <f>S428*H428</f>
        <v>0.22520000000000001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0" t="s">
        <v>249</v>
      </c>
      <c r="AT428" s="240" t="s">
        <v>161</v>
      </c>
      <c r="AU428" s="240" t="s">
        <v>87</v>
      </c>
      <c r="AY428" s="18" t="s">
        <v>158</v>
      </c>
      <c r="BE428" s="241">
        <f>IF(N428="základní",J428,0)</f>
        <v>0</v>
      </c>
      <c r="BF428" s="241">
        <f>IF(N428="snížená",J428,0)</f>
        <v>0</v>
      </c>
      <c r="BG428" s="241">
        <f>IF(N428="zákl. přenesená",J428,0)</f>
        <v>0</v>
      </c>
      <c r="BH428" s="241">
        <f>IF(N428="sníž. přenesená",J428,0)</f>
        <v>0</v>
      </c>
      <c r="BI428" s="241">
        <f>IF(N428="nulová",J428,0)</f>
        <v>0</v>
      </c>
      <c r="BJ428" s="18" t="s">
        <v>85</v>
      </c>
      <c r="BK428" s="241">
        <f>ROUND(I428*H428,2)</f>
        <v>0</v>
      </c>
      <c r="BL428" s="18" t="s">
        <v>249</v>
      </c>
      <c r="BM428" s="240" t="s">
        <v>630</v>
      </c>
    </row>
    <row r="429" s="13" customFormat="1">
      <c r="A429" s="13"/>
      <c r="B429" s="242"/>
      <c r="C429" s="243"/>
      <c r="D429" s="244" t="s">
        <v>167</v>
      </c>
      <c r="E429" s="245" t="s">
        <v>1</v>
      </c>
      <c r="F429" s="246" t="s">
        <v>631</v>
      </c>
      <c r="G429" s="243"/>
      <c r="H429" s="247">
        <v>6.1600000000000001</v>
      </c>
      <c r="I429" s="248"/>
      <c r="J429" s="243"/>
      <c r="K429" s="243"/>
      <c r="L429" s="249"/>
      <c r="M429" s="250"/>
      <c r="N429" s="251"/>
      <c r="O429" s="251"/>
      <c r="P429" s="251"/>
      <c r="Q429" s="251"/>
      <c r="R429" s="251"/>
      <c r="S429" s="251"/>
      <c r="T429" s="25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3" t="s">
        <v>167</v>
      </c>
      <c r="AU429" s="253" t="s">
        <v>87</v>
      </c>
      <c r="AV429" s="13" t="s">
        <v>87</v>
      </c>
      <c r="AW429" s="13" t="s">
        <v>33</v>
      </c>
      <c r="AX429" s="13" t="s">
        <v>77</v>
      </c>
      <c r="AY429" s="253" t="s">
        <v>158</v>
      </c>
    </row>
    <row r="430" s="13" customFormat="1">
      <c r="A430" s="13"/>
      <c r="B430" s="242"/>
      <c r="C430" s="243"/>
      <c r="D430" s="244" t="s">
        <v>167</v>
      </c>
      <c r="E430" s="245" t="s">
        <v>1</v>
      </c>
      <c r="F430" s="246" t="s">
        <v>632</v>
      </c>
      <c r="G430" s="243"/>
      <c r="H430" s="247">
        <v>5.0999999999999996</v>
      </c>
      <c r="I430" s="248"/>
      <c r="J430" s="243"/>
      <c r="K430" s="243"/>
      <c r="L430" s="249"/>
      <c r="M430" s="250"/>
      <c r="N430" s="251"/>
      <c r="O430" s="251"/>
      <c r="P430" s="251"/>
      <c r="Q430" s="251"/>
      <c r="R430" s="251"/>
      <c r="S430" s="251"/>
      <c r="T430" s="25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3" t="s">
        <v>167</v>
      </c>
      <c r="AU430" s="253" t="s">
        <v>87</v>
      </c>
      <c r="AV430" s="13" t="s">
        <v>87</v>
      </c>
      <c r="AW430" s="13" t="s">
        <v>33</v>
      </c>
      <c r="AX430" s="13" t="s">
        <v>77</v>
      </c>
      <c r="AY430" s="253" t="s">
        <v>158</v>
      </c>
    </row>
    <row r="431" s="15" customFormat="1">
      <c r="A431" s="15"/>
      <c r="B431" s="268"/>
      <c r="C431" s="269"/>
      <c r="D431" s="244" t="s">
        <v>167</v>
      </c>
      <c r="E431" s="270" t="s">
        <v>1</v>
      </c>
      <c r="F431" s="271" t="s">
        <v>179</v>
      </c>
      <c r="G431" s="269"/>
      <c r="H431" s="272">
        <v>11.26</v>
      </c>
      <c r="I431" s="273"/>
      <c r="J431" s="269"/>
      <c r="K431" s="269"/>
      <c r="L431" s="274"/>
      <c r="M431" s="275"/>
      <c r="N431" s="276"/>
      <c r="O431" s="276"/>
      <c r="P431" s="276"/>
      <c r="Q431" s="276"/>
      <c r="R431" s="276"/>
      <c r="S431" s="276"/>
      <c r="T431" s="277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78" t="s">
        <v>167</v>
      </c>
      <c r="AU431" s="278" t="s">
        <v>87</v>
      </c>
      <c r="AV431" s="15" t="s">
        <v>165</v>
      </c>
      <c r="AW431" s="15" t="s">
        <v>33</v>
      </c>
      <c r="AX431" s="15" t="s">
        <v>85</v>
      </c>
      <c r="AY431" s="278" t="s">
        <v>158</v>
      </c>
    </row>
    <row r="432" s="2" customFormat="1" ht="24.15" customHeight="1">
      <c r="A432" s="39"/>
      <c r="B432" s="40"/>
      <c r="C432" s="228" t="s">
        <v>633</v>
      </c>
      <c r="D432" s="228" t="s">
        <v>161</v>
      </c>
      <c r="E432" s="229" t="s">
        <v>634</v>
      </c>
      <c r="F432" s="230" t="s">
        <v>635</v>
      </c>
      <c r="G432" s="231" t="s">
        <v>171</v>
      </c>
      <c r="H432" s="232">
        <v>1</v>
      </c>
      <c r="I432" s="233"/>
      <c r="J432" s="234">
        <f>ROUND(I432*H432,2)</f>
        <v>0</v>
      </c>
      <c r="K432" s="235"/>
      <c r="L432" s="45"/>
      <c r="M432" s="236" t="s">
        <v>1</v>
      </c>
      <c r="N432" s="237" t="s">
        <v>42</v>
      </c>
      <c r="O432" s="92"/>
      <c r="P432" s="238">
        <f>O432*H432</f>
        <v>0</v>
      </c>
      <c r="Q432" s="238">
        <v>5.0000000000000002E-05</v>
      </c>
      <c r="R432" s="238">
        <f>Q432*H432</f>
        <v>5.0000000000000002E-05</v>
      </c>
      <c r="S432" s="238">
        <v>0</v>
      </c>
      <c r="T432" s="23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0" t="s">
        <v>165</v>
      </c>
      <c r="AT432" s="240" t="s">
        <v>161</v>
      </c>
      <c r="AU432" s="240" t="s">
        <v>87</v>
      </c>
      <c r="AY432" s="18" t="s">
        <v>158</v>
      </c>
      <c r="BE432" s="241">
        <f>IF(N432="základní",J432,0)</f>
        <v>0</v>
      </c>
      <c r="BF432" s="241">
        <f>IF(N432="snížená",J432,0)</f>
        <v>0</v>
      </c>
      <c r="BG432" s="241">
        <f>IF(N432="zákl. přenesená",J432,0)</f>
        <v>0</v>
      </c>
      <c r="BH432" s="241">
        <f>IF(N432="sníž. přenesená",J432,0)</f>
        <v>0</v>
      </c>
      <c r="BI432" s="241">
        <f>IF(N432="nulová",J432,0)</f>
        <v>0</v>
      </c>
      <c r="BJ432" s="18" t="s">
        <v>85</v>
      </c>
      <c r="BK432" s="241">
        <f>ROUND(I432*H432,2)</f>
        <v>0</v>
      </c>
      <c r="BL432" s="18" t="s">
        <v>165</v>
      </c>
      <c r="BM432" s="240" t="s">
        <v>636</v>
      </c>
    </row>
    <row r="433" s="2" customFormat="1" ht="37.8" customHeight="1">
      <c r="A433" s="39"/>
      <c r="B433" s="40"/>
      <c r="C433" s="290" t="s">
        <v>637</v>
      </c>
      <c r="D433" s="290" t="s">
        <v>290</v>
      </c>
      <c r="E433" s="291" t="s">
        <v>638</v>
      </c>
      <c r="F433" s="292" t="s">
        <v>639</v>
      </c>
      <c r="G433" s="293" t="s">
        <v>171</v>
      </c>
      <c r="H433" s="294">
        <v>1</v>
      </c>
      <c r="I433" s="295"/>
      <c r="J433" s="296">
        <f>ROUND(I433*H433,2)</f>
        <v>0</v>
      </c>
      <c r="K433" s="297"/>
      <c r="L433" s="298"/>
      <c r="M433" s="299" t="s">
        <v>1</v>
      </c>
      <c r="N433" s="300" t="s">
        <v>42</v>
      </c>
      <c r="O433" s="92"/>
      <c r="P433" s="238">
        <f>O433*H433</f>
        <v>0</v>
      </c>
      <c r="Q433" s="238">
        <v>0.014999999999999999</v>
      </c>
      <c r="R433" s="238">
        <f>Q433*H433</f>
        <v>0.014999999999999999</v>
      </c>
      <c r="S433" s="238">
        <v>0</v>
      </c>
      <c r="T433" s="23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0" t="s">
        <v>203</v>
      </c>
      <c r="AT433" s="240" t="s">
        <v>290</v>
      </c>
      <c r="AU433" s="240" t="s">
        <v>87</v>
      </c>
      <c r="AY433" s="18" t="s">
        <v>158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8" t="s">
        <v>85</v>
      </c>
      <c r="BK433" s="241">
        <f>ROUND(I433*H433,2)</f>
        <v>0</v>
      </c>
      <c r="BL433" s="18" t="s">
        <v>165</v>
      </c>
      <c r="BM433" s="240" t="s">
        <v>640</v>
      </c>
    </row>
    <row r="434" s="2" customFormat="1" ht="37.8" customHeight="1">
      <c r="A434" s="39"/>
      <c r="B434" s="40"/>
      <c r="C434" s="290" t="s">
        <v>641</v>
      </c>
      <c r="D434" s="290" t="s">
        <v>290</v>
      </c>
      <c r="E434" s="291" t="s">
        <v>642</v>
      </c>
      <c r="F434" s="292" t="s">
        <v>643</v>
      </c>
      <c r="G434" s="293" t="s">
        <v>644</v>
      </c>
      <c r="H434" s="294">
        <v>1</v>
      </c>
      <c r="I434" s="295"/>
      <c r="J434" s="296">
        <f>ROUND(I434*H434,2)</f>
        <v>0</v>
      </c>
      <c r="K434" s="297"/>
      <c r="L434" s="298"/>
      <c r="M434" s="299" t="s">
        <v>1</v>
      </c>
      <c r="N434" s="300" t="s">
        <v>42</v>
      </c>
      <c r="O434" s="92"/>
      <c r="P434" s="238">
        <f>O434*H434</f>
        <v>0</v>
      </c>
      <c r="Q434" s="238">
        <v>0.00050000000000000001</v>
      </c>
      <c r="R434" s="238">
        <f>Q434*H434</f>
        <v>0.00050000000000000001</v>
      </c>
      <c r="S434" s="238">
        <v>0</v>
      </c>
      <c r="T434" s="23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0" t="s">
        <v>203</v>
      </c>
      <c r="AT434" s="240" t="s">
        <v>290</v>
      </c>
      <c r="AU434" s="240" t="s">
        <v>87</v>
      </c>
      <c r="AY434" s="18" t="s">
        <v>158</v>
      </c>
      <c r="BE434" s="241">
        <f>IF(N434="základní",J434,0)</f>
        <v>0</v>
      </c>
      <c r="BF434" s="241">
        <f>IF(N434="snížená",J434,0)</f>
        <v>0</v>
      </c>
      <c r="BG434" s="241">
        <f>IF(N434="zákl. přenesená",J434,0)</f>
        <v>0</v>
      </c>
      <c r="BH434" s="241">
        <f>IF(N434="sníž. přenesená",J434,0)</f>
        <v>0</v>
      </c>
      <c r="BI434" s="241">
        <f>IF(N434="nulová",J434,0)</f>
        <v>0</v>
      </c>
      <c r="BJ434" s="18" t="s">
        <v>85</v>
      </c>
      <c r="BK434" s="241">
        <f>ROUND(I434*H434,2)</f>
        <v>0</v>
      </c>
      <c r="BL434" s="18" t="s">
        <v>165</v>
      </c>
      <c r="BM434" s="240" t="s">
        <v>645</v>
      </c>
    </row>
    <row r="435" s="2" customFormat="1" ht="14.4" customHeight="1">
      <c r="A435" s="39"/>
      <c r="B435" s="40"/>
      <c r="C435" s="228" t="s">
        <v>646</v>
      </c>
      <c r="D435" s="228" t="s">
        <v>161</v>
      </c>
      <c r="E435" s="229" t="s">
        <v>647</v>
      </c>
      <c r="F435" s="230" t="s">
        <v>648</v>
      </c>
      <c r="G435" s="231" t="s">
        <v>223</v>
      </c>
      <c r="H435" s="232">
        <v>1</v>
      </c>
      <c r="I435" s="233"/>
      <c r="J435" s="234">
        <f>ROUND(I435*H435,2)</f>
        <v>0</v>
      </c>
      <c r="K435" s="235"/>
      <c r="L435" s="45"/>
      <c r="M435" s="236" t="s">
        <v>1</v>
      </c>
      <c r="N435" s="237" t="s">
        <v>42</v>
      </c>
      <c r="O435" s="92"/>
      <c r="P435" s="238">
        <f>O435*H435</f>
        <v>0</v>
      </c>
      <c r="Q435" s="238">
        <v>0</v>
      </c>
      <c r="R435" s="238">
        <f>Q435*H435</f>
        <v>0</v>
      </c>
      <c r="S435" s="238">
        <v>0.016</v>
      </c>
      <c r="T435" s="239">
        <f>S435*H435</f>
        <v>0.016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0" t="s">
        <v>249</v>
      </c>
      <c r="AT435" s="240" t="s">
        <v>161</v>
      </c>
      <c r="AU435" s="240" t="s">
        <v>87</v>
      </c>
      <c r="AY435" s="18" t="s">
        <v>158</v>
      </c>
      <c r="BE435" s="241">
        <f>IF(N435="základní",J435,0)</f>
        <v>0</v>
      </c>
      <c r="BF435" s="241">
        <f>IF(N435="snížená",J435,0)</f>
        <v>0</v>
      </c>
      <c r="BG435" s="241">
        <f>IF(N435="zákl. přenesená",J435,0)</f>
        <v>0</v>
      </c>
      <c r="BH435" s="241">
        <f>IF(N435="sníž. přenesená",J435,0)</f>
        <v>0</v>
      </c>
      <c r="BI435" s="241">
        <f>IF(N435="nulová",J435,0)</f>
        <v>0</v>
      </c>
      <c r="BJ435" s="18" t="s">
        <v>85</v>
      </c>
      <c r="BK435" s="241">
        <f>ROUND(I435*H435,2)</f>
        <v>0</v>
      </c>
      <c r="BL435" s="18" t="s">
        <v>249</v>
      </c>
      <c r="BM435" s="240" t="s">
        <v>649</v>
      </c>
    </row>
    <row r="436" s="2" customFormat="1" ht="14.4" customHeight="1">
      <c r="A436" s="39"/>
      <c r="B436" s="40"/>
      <c r="C436" s="228" t="s">
        <v>650</v>
      </c>
      <c r="D436" s="228" t="s">
        <v>161</v>
      </c>
      <c r="E436" s="229" t="s">
        <v>651</v>
      </c>
      <c r="F436" s="230" t="s">
        <v>652</v>
      </c>
      <c r="G436" s="231" t="s">
        <v>171</v>
      </c>
      <c r="H436" s="232">
        <v>1</v>
      </c>
      <c r="I436" s="233"/>
      <c r="J436" s="234">
        <f>ROUND(I436*H436,2)</f>
        <v>0</v>
      </c>
      <c r="K436" s="235"/>
      <c r="L436" s="45"/>
      <c r="M436" s="236" t="s">
        <v>1</v>
      </c>
      <c r="N436" s="237" t="s">
        <v>42</v>
      </c>
      <c r="O436" s="92"/>
      <c r="P436" s="238">
        <f>O436*H436</f>
        <v>0</v>
      </c>
      <c r="Q436" s="238">
        <v>6.0000000000000002E-05</v>
      </c>
      <c r="R436" s="238">
        <f>Q436*H436</f>
        <v>6.0000000000000002E-05</v>
      </c>
      <c r="S436" s="238">
        <v>0</v>
      </c>
      <c r="T436" s="23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0" t="s">
        <v>249</v>
      </c>
      <c r="AT436" s="240" t="s">
        <v>161</v>
      </c>
      <c r="AU436" s="240" t="s">
        <v>87</v>
      </c>
      <c r="AY436" s="18" t="s">
        <v>158</v>
      </c>
      <c r="BE436" s="241">
        <f>IF(N436="základní",J436,0)</f>
        <v>0</v>
      </c>
      <c r="BF436" s="241">
        <f>IF(N436="snížená",J436,0)</f>
        <v>0</v>
      </c>
      <c r="BG436" s="241">
        <f>IF(N436="zákl. přenesená",J436,0)</f>
        <v>0</v>
      </c>
      <c r="BH436" s="241">
        <f>IF(N436="sníž. přenesená",J436,0)</f>
        <v>0</v>
      </c>
      <c r="BI436" s="241">
        <f>IF(N436="nulová",J436,0)</f>
        <v>0</v>
      </c>
      <c r="BJ436" s="18" t="s">
        <v>85</v>
      </c>
      <c r="BK436" s="241">
        <f>ROUND(I436*H436,2)</f>
        <v>0</v>
      </c>
      <c r="BL436" s="18" t="s">
        <v>249</v>
      </c>
      <c r="BM436" s="240" t="s">
        <v>653</v>
      </c>
    </row>
    <row r="437" s="2" customFormat="1">
      <c r="A437" s="39"/>
      <c r="B437" s="40"/>
      <c r="C437" s="41"/>
      <c r="D437" s="244" t="s">
        <v>173</v>
      </c>
      <c r="E437" s="41"/>
      <c r="F437" s="254" t="s">
        <v>654</v>
      </c>
      <c r="G437" s="41"/>
      <c r="H437" s="41"/>
      <c r="I437" s="255"/>
      <c r="J437" s="41"/>
      <c r="K437" s="41"/>
      <c r="L437" s="45"/>
      <c r="M437" s="256"/>
      <c r="N437" s="257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173</v>
      </c>
      <c r="AU437" s="18" t="s">
        <v>87</v>
      </c>
    </row>
    <row r="438" s="2" customFormat="1" ht="24.15" customHeight="1">
      <c r="A438" s="39"/>
      <c r="B438" s="40"/>
      <c r="C438" s="228" t="s">
        <v>655</v>
      </c>
      <c r="D438" s="228" t="s">
        <v>161</v>
      </c>
      <c r="E438" s="229" t="s">
        <v>656</v>
      </c>
      <c r="F438" s="230" t="s">
        <v>657</v>
      </c>
      <c r="G438" s="231" t="s">
        <v>658</v>
      </c>
      <c r="H438" s="232">
        <v>50</v>
      </c>
      <c r="I438" s="233"/>
      <c r="J438" s="234">
        <f>ROUND(I438*H438,2)</f>
        <v>0</v>
      </c>
      <c r="K438" s="235"/>
      <c r="L438" s="45"/>
      <c r="M438" s="236" t="s">
        <v>1</v>
      </c>
      <c r="N438" s="237" t="s">
        <v>42</v>
      </c>
      <c r="O438" s="92"/>
      <c r="P438" s="238">
        <f>O438*H438</f>
        <v>0</v>
      </c>
      <c r="Q438" s="238">
        <v>0</v>
      </c>
      <c r="R438" s="238">
        <f>Q438*H438</f>
        <v>0</v>
      </c>
      <c r="S438" s="238">
        <v>0</v>
      </c>
      <c r="T438" s="23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0" t="s">
        <v>249</v>
      </c>
      <c r="AT438" s="240" t="s">
        <v>161</v>
      </c>
      <c r="AU438" s="240" t="s">
        <v>87</v>
      </c>
      <c r="AY438" s="18" t="s">
        <v>158</v>
      </c>
      <c r="BE438" s="241">
        <f>IF(N438="základní",J438,0)</f>
        <v>0</v>
      </c>
      <c r="BF438" s="241">
        <f>IF(N438="snížená",J438,0)</f>
        <v>0</v>
      </c>
      <c r="BG438" s="241">
        <f>IF(N438="zákl. přenesená",J438,0)</f>
        <v>0</v>
      </c>
      <c r="BH438" s="241">
        <f>IF(N438="sníž. přenesená",J438,0)</f>
        <v>0</v>
      </c>
      <c r="BI438" s="241">
        <f>IF(N438="nulová",J438,0)</f>
        <v>0</v>
      </c>
      <c r="BJ438" s="18" t="s">
        <v>85</v>
      </c>
      <c r="BK438" s="241">
        <f>ROUND(I438*H438,2)</f>
        <v>0</v>
      </c>
      <c r="BL438" s="18" t="s">
        <v>249</v>
      </c>
      <c r="BM438" s="240" t="s">
        <v>659</v>
      </c>
    </row>
    <row r="439" s="2" customFormat="1" ht="24.15" customHeight="1">
      <c r="A439" s="39"/>
      <c r="B439" s="40"/>
      <c r="C439" s="228" t="s">
        <v>660</v>
      </c>
      <c r="D439" s="228" t="s">
        <v>161</v>
      </c>
      <c r="E439" s="229" t="s">
        <v>661</v>
      </c>
      <c r="F439" s="230" t="s">
        <v>662</v>
      </c>
      <c r="G439" s="231" t="s">
        <v>505</v>
      </c>
      <c r="H439" s="301"/>
      <c r="I439" s="233"/>
      <c r="J439" s="234">
        <f>ROUND(I439*H439,2)</f>
        <v>0</v>
      </c>
      <c r="K439" s="235"/>
      <c r="L439" s="45"/>
      <c r="M439" s="236" t="s">
        <v>1</v>
      </c>
      <c r="N439" s="237" t="s">
        <v>42</v>
      </c>
      <c r="O439" s="92"/>
      <c r="P439" s="238">
        <f>O439*H439</f>
        <v>0</v>
      </c>
      <c r="Q439" s="238">
        <v>0</v>
      </c>
      <c r="R439" s="238">
        <f>Q439*H439</f>
        <v>0</v>
      </c>
      <c r="S439" s="238">
        <v>0</v>
      </c>
      <c r="T439" s="23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0" t="s">
        <v>249</v>
      </c>
      <c r="AT439" s="240" t="s">
        <v>161</v>
      </c>
      <c r="AU439" s="240" t="s">
        <v>87</v>
      </c>
      <c r="AY439" s="18" t="s">
        <v>158</v>
      </c>
      <c r="BE439" s="241">
        <f>IF(N439="základní",J439,0)</f>
        <v>0</v>
      </c>
      <c r="BF439" s="241">
        <f>IF(N439="snížená",J439,0)</f>
        <v>0</v>
      </c>
      <c r="BG439" s="241">
        <f>IF(N439="zákl. přenesená",J439,0)</f>
        <v>0</v>
      </c>
      <c r="BH439" s="241">
        <f>IF(N439="sníž. přenesená",J439,0)</f>
        <v>0</v>
      </c>
      <c r="BI439" s="241">
        <f>IF(N439="nulová",J439,0)</f>
        <v>0</v>
      </c>
      <c r="BJ439" s="18" t="s">
        <v>85</v>
      </c>
      <c r="BK439" s="241">
        <f>ROUND(I439*H439,2)</f>
        <v>0</v>
      </c>
      <c r="BL439" s="18" t="s">
        <v>249</v>
      </c>
      <c r="BM439" s="240" t="s">
        <v>663</v>
      </c>
    </row>
    <row r="440" s="12" customFormat="1" ht="22.8" customHeight="1">
      <c r="A440" s="12"/>
      <c r="B440" s="212"/>
      <c r="C440" s="213"/>
      <c r="D440" s="214" t="s">
        <v>76</v>
      </c>
      <c r="E440" s="226" t="s">
        <v>664</v>
      </c>
      <c r="F440" s="226" t="s">
        <v>665</v>
      </c>
      <c r="G440" s="213"/>
      <c r="H440" s="213"/>
      <c r="I440" s="216"/>
      <c r="J440" s="227">
        <f>BK440</f>
        <v>0</v>
      </c>
      <c r="K440" s="213"/>
      <c r="L440" s="218"/>
      <c r="M440" s="219"/>
      <c r="N440" s="220"/>
      <c r="O440" s="220"/>
      <c r="P440" s="221">
        <f>SUM(P441:P458)</f>
        <v>0</v>
      </c>
      <c r="Q440" s="220"/>
      <c r="R440" s="221">
        <f>SUM(R441:R458)</f>
        <v>0.49665890000000007</v>
      </c>
      <c r="S440" s="220"/>
      <c r="T440" s="222">
        <f>SUM(T441:T458)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23" t="s">
        <v>87</v>
      </c>
      <c r="AT440" s="224" t="s">
        <v>76</v>
      </c>
      <c r="AU440" s="224" t="s">
        <v>85</v>
      </c>
      <c r="AY440" s="223" t="s">
        <v>158</v>
      </c>
      <c r="BK440" s="225">
        <f>SUM(BK441:BK458)</f>
        <v>0</v>
      </c>
    </row>
    <row r="441" s="2" customFormat="1" ht="24.15" customHeight="1">
      <c r="A441" s="39"/>
      <c r="B441" s="40"/>
      <c r="C441" s="228" t="s">
        <v>666</v>
      </c>
      <c r="D441" s="228" t="s">
        <v>161</v>
      </c>
      <c r="E441" s="229" t="s">
        <v>667</v>
      </c>
      <c r="F441" s="230" t="s">
        <v>668</v>
      </c>
      <c r="G441" s="231" t="s">
        <v>171</v>
      </c>
      <c r="H441" s="232">
        <v>18</v>
      </c>
      <c r="I441" s="233"/>
      <c r="J441" s="234">
        <f>ROUND(I441*H441,2)</f>
        <v>0</v>
      </c>
      <c r="K441" s="235"/>
      <c r="L441" s="45"/>
      <c r="M441" s="236" t="s">
        <v>1</v>
      </c>
      <c r="N441" s="237" t="s">
        <v>42</v>
      </c>
      <c r="O441" s="92"/>
      <c r="P441" s="238">
        <f>O441*H441</f>
        <v>0</v>
      </c>
      <c r="Q441" s="238">
        <v>6.0000000000000002E-05</v>
      </c>
      <c r="R441" s="238">
        <f>Q441*H441</f>
        <v>0.00108</v>
      </c>
      <c r="S441" s="238">
        <v>0</v>
      </c>
      <c r="T441" s="23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0" t="s">
        <v>249</v>
      </c>
      <c r="AT441" s="240" t="s">
        <v>161</v>
      </c>
      <c r="AU441" s="240" t="s">
        <v>87</v>
      </c>
      <c r="AY441" s="18" t="s">
        <v>158</v>
      </c>
      <c r="BE441" s="241">
        <f>IF(N441="základní",J441,0)</f>
        <v>0</v>
      </c>
      <c r="BF441" s="241">
        <f>IF(N441="snížená",J441,0)</f>
        <v>0</v>
      </c>
      <c r="BG441" s="241">
        <f>IF(N441="zákl. přenesená",J441,0)</f>
        <v>0</v>
      </c>
      <c r="BH441" s="241">
        <f>IF(N441="sníž. přenesená",J441,0)</f>
        <v>0</v>
      </c>
      <c r="BI441" s="241">
        <f>IF(N441="nulová",J441,0)</f>
        <v>0</v>
      </c>
      <c r="BJ441" s="18" t="s">
        <v>85</v>
      </c>
      <c r="BK441" s="241">
        <f>ROUND(I441*H441,2)</f>
        <v>0</v>
      </c>
      <c r="BL441" s="18" t="s">
        <v>249</v>
      </c>
      <c r="BM441" s="240" t="s">
        <v>669</v>
      </c>
    </row>
    <row r="442" s="13" customFormat="1">
      <c r="A442" s="13"/>
      <c r="B442" s="242"/>
      <c r="C442" s="243"/>
      <c r="D442" s="244" t="s">
        <v>167</v>
      </c>
      <c r="E442" s="245" t="s">
        <v>1</v>
      </c>
      <c r="F442" s="246" t="s">
        <v>670</v>
      </c>
      <c r="G442" s="243"/>
      <c r="H442" s="247">
        <v>18</v>
      </c>
      <c r="I442" s="248"/>
      <c r="J442" s="243"/>
      <c r="K442" s="243"/>
      <c r="L442" s="249"/>
      <c r="M442" s="250"/>
      <c r="N442" s="251"/>
      <c r="O442" s="251"/>
      <c r="P442" s="251"/>
      <c r="Q442" s="251"/>
      <c r="R442" s="251"/>
      <c r="S442" s="251"/>
      <c r="T442" s="25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3" t="s">
        <v>167</v>
      </c>
      <c r="AU442" s="253" t="s">
        <v>87</v>
      </c>
      <c r="AV442" s="13" t="s">
        <v>87</v>
      </c>
      <c r="AW442" s="13" t="s">
        <v>33</v>
      </c>
      <c r="AX442" s="13" t="s">
        <v>85</v>
      </c>
      <c r="AY442" s="253" t="s">
        <v>158</v>
      </c>
    </row>
    <row r="443" s="2" customFormat="1" ht="24.15" customHeight="1">
      <c r="A443" s="39"/>
      <c r="B443" s="40"/>
      <c r="C443" s="228" t="s">
        <v>671</v>
      </c>
      <c r="D443" s="228" t="s">
        <v>161</v>
      </c>
      <c r="E443" s="229" t="s">
        <v>672</v>
      </c>
      <c r="F443" s="230" t="s">
        <v>673</v>
      </c>
      <c r="G443" s="231" t="s">
        <v>195</v>
      </c>
      <c r="H443" s="232">
        <v>5</v>
      </c>
      <c r="I443" s="233"/>
      <c r="J443" s="234">
        <f>ROUND(I443*H443,2)</f>
        <v>0</v>
      </c>
      <c r="K443" s="235"/>
      <c r="L443" s="45"/>
      <c r="M443" s="236" t="s">
        <v>1</v>
      </c>
      <c r="N443" s="237" t="s">
        <v>42</v>
      </c>
      <c r="O443" s="92"/>
      <c r="P443" s="238">
        <f>O443*H443</f>
        <v>0</v>
      </c>
      <c r="Q443" s="238">
        <v>2.0000000000000002E-05</v>
      </c>
      <c r="R443" s="238">
        <f>Q443*H443</f>
        <v>0.00010000000000000001</v>
      </c>
      <c r="S443" s="238">
        <v>0</v>
      </c>
      <c r="T443" s="23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0" t="s">
        <v>249</v>
      </c>
      <c r="AT443" s="240" t="s">
        <v>161</v>
      </c>
      <c r="AU443" s="240" t="s">
        <v>87</v>
      </c>
      <c r="AY443" s="18" t="s">
        <v>158</v>
      </c>
      <c r="BE443" s="241">
        <f>IF(N443="základní",J443,0)</f>
        <v>0</v>
      </c>
      <c r="BF443" s="241">
        <f>IF(N443="snížená",J443,0)</f>
        <v>0</v>
      </c>
      <c r="BG443" s="241">
        <f>IF(N443="zákl. přenesená",J443,0)</f>
        <v>0</v>
      </c>
      <c r="BH443" s="241">
        <f>IF(N443="sníž. přenesená",J443,0)</f>
        <v>0</v>
      </c>
      <c r="BI443" s="241">
        <f>IF(N443="nulová",J443,0)</f>
        <v>0</v>
      </c>
      <c r="BJ443" s="18" t="s">
        <v>85</v>
      </c>
      <c r="BK443" s="241">
        <f>ROUND(I443*H443,2)</f>
        <v>0</v>
      </c>
      <c r="BL443" s="18" t="s">
        <v>249</v>
      </c>
      <c r="BM443" s="240" t="s">
        <v>674</v>
      </c>
    </row>
    <row r="444" s="2" customFormat="1" ht="24.15" customHeight="1">
      <c r="A444" s="39"/>
      <c r="B444" s="40"/>
      <c r="C444" s="228" t="s">
        <v>675</v>
      </c>
      <c r="D444" s="228" t="s">
        <v>161</v>
      </c>
      <c r="E444" s="229" t="s">
        <v>676</v>
      </c>
      <c r="F444" s="230" t="s">
        <v>677</v>
      </c>
      <c r="G444" s="231" t="s">
        <v>195</v>
      </c>
      <c r="H444" s="232">
        <v>5</v>
      </c>
      <c r="I444" s="233"/>
      <c r="J444" s="234">
        <f>ROUND(I444*H444,2)</f>
        <v>0</v>
      </c>
      <c r="K444" s="235"/>
      <c r="L444" s="45"/>
      <c r="M444" s="236" t="s">
        <v>1</v>
      </c>
      <c r="N444" s="237" t="s">
        <v>42</v>
      </c>
      <c r="O444" s="92"/>
      <c r="P444" s="238">
        <f>O444*H444</f>
        <v>0</v>
      </c>
      <c r="Q444" s="238">
        <v>0.00013999999999999999</v>
      </c>
      <c r="R444" s="238">
        <f>Q444*H444</f>
        <v>0.00069999999999999988</v>
      </c>
      <c r="S444" s="238">
        <v>0</v>
      </c>
      <c r="T444" s="23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0" t="s">
        <v>249</v>
      </c>
      <c r="AT444" s="240" t="s">
        <v>161</v>
      </c>
      <c r="AU444" s="240" t="s">
        <v>87</v>
      </c>
      <c r="AY444" s="18" t="s">
        <v>158</v>
      </c>
      <c r="BE444" s="241">
        <f>IF(N444="základní",J444,0)</f>
        <v>0</v>
      </c>
      <c r="BF444" s="241">
        <f>IF(N444="snížená",J444,0)</f>
        <v>0</v>
      </c>
      <c r="BG444" s="241">
        <f>IF(N444="zákl. přenesená",J444,0)</f>
        <v>0</v>
      </c>
      <c r="BH444" s="241">
        <f>IF(N444="sníž. přenesená",J444,0)</f>
        <v>0</v>
      </c>
      <c r="BI444" s="241">
        <f>IF(N444="nulová",J444,0)</f>
        <v>0</v>
      </c>
      <c r="BJ444" s="18" t="s">
        <v>85</v>
      </c>
      <c r="BK444" s="241">
        <f>ROUND(I444*H444,2)</f>
        <v>0</v>
      </c>
      <c r="BL444" s="18" t="s">
        <v>249</v>
      </c>
      <c r="BM444" s="240" t="s">
        <v>678</v>
      </c>
    </row>
    <row r="445" s="2" customFormat="1" ht="24.15" customHeight="1">
      <c r="A445" s="39"/>
      <c r="B445" s="40"/>
      <c r="C445" s="228" t="s">
        <v>679</v>
      </c>
      <c r="D445" s="228" t="s">
        <v>161</v>
      </c>
      <c r="E445" s="229" t="s">
        <v>680</v>
      </c>
      <c r="F445" s="230" t="s">
        <v>681</v>
      </c>
      <c r="G445" s="231" t="s">
        <v>195</v>
      </c>
      <c r="H445" s="232">
        <v>5</v>
      </c>
      <c r="I445" s="233"/>
      <c r="J445" s="234">
        <f>ROUND(I445*H445,2)</f>
        <v>0</v>
      </c>
      <c r="K445" s="235"/>
      <c r="L445" s="45"/>
      <c r="M445" s="236" t="s">
        <v>1</v>
      </c>
      <c r="N445" s="237" t="s">
        <v>42</v>
      </c>
      <c r="O445" s="92"/>
      <c r="P445" s="238">
        <f>O445*H445</f>
        <v>0</v>
      </c>
      <c r="Q445" s="238">
        <v>0.00012</v>
      </c>
      <c r="R445" s="238">
        <f>Q445*H445</f>
        <v>0.00060000000000000006</v>
      </c>
      <c r="S445" s="238">
        <v>0</v>
      </c>
      <c r="T445" s="23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0" t="s">
        <v>249</v>
      </c>
      <c r="AT445" s="240" t="s">
        <v>161</v>
      </c>
      <c r="AU445" s="240" t="s">
        <v>87</v>
      </c>
      <c r="AY445" s="18" t="s">
        <v>158</v>
      </c>
      <c r="BE445" s="241">
        <f>IF(N445="základní",J445,0)</f>
        <v>0</v>
      </c>
      <c r="BF445" s="241">
        <f>IF(N445="snížená",J445,0)</f>
        <v>0</v>
      </c>
      <c r="BG445" s="241">
        <f>IF(N445="zákl. přenesená",J445,0)</f>
        <v>0</v>
      </c>
      <c r="BH445" s="241">
        <f>IF(N445="sníž. přenesená",J445,0)</f>
        <v>0</v>
      </c>
      <c r="BI445" s="241">
        <f>IF(N445="nulová",J445,0)</f>
        <v>0</v>
      </c>
      <c r="BJ445" s="18" t="s">
        <v>85</v>
      </c>
      <c r="BK445" s="241">
        <f>ROUND(I445*H445,2)</f>
        <v>0</v>
      </c>
      <c r="BL445" s="18" t="s">
        <v>249</v>
      </c>
      <c r="BM445" s="240" t="s">
        <v>682</v>
      </c>
    </row>
    <row r="446" s="2" customFormat="1" ht="24.15" customHeight="1">
      <c r="A446" s="39"/>
      <c r="B446" s="40"/>
      <c r="C446" s="228" t="s">
        <v>683</v>
      </c>
      <c r="D446" s="228" t="s">
        <v>161</v>
      </c>
      <c r="E446" s="229" t="s">
        <v>684</v>
      </c>
      <c r="F446" s="230" t="s">
        <v>685</v>
      </c>
      <c r="G446" s="231" t="s">
        <v>195</v>
      </c>
      <c r="H446" s="232">
        <v>5</v>
      </c>
      <c r="I446" s="233"/>
      <c r="J446" s="234">
        <f>ROUND(I446*H446,2)</f>
        <v>0</v>
      </c>
      <c r="K446" s="235"/>
      <c r="L446" s="45"/>
      <c r="M446" s="236" t="s">
        <v>1</v>
      </c>
      <c r="N446" s="237" t="s">
        <v>42</v>
      </c>
      <c r="O446" s="92"/>
      <c r="P446" s="238">
        <f>O446*H446</f>
        <v>0</v>
      </c>
      <c r="Q446" s="238">
        <v>0.00012</v>
      </c>
      <c r="R446" s="238">
        <f>Q446*H446</f>
        <v>0.00060000000000000006</v>
      </c>
      <c r="S446" s="238">
        <v>0</v>
      </c>
      <c r="T446" s="23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0" t="s">
        <v>249</v>
      </c>
      <c r="AT446" s="240" t="s">
        <v>161</v>
      </c>
      <c r="AU446" s="240" t="s">
        <v>87</v>
      </c>
      <c r="AY446" s="18" t="s">
        <v>158</v>
      </c>
      <c r="BE446" s="241">
        <f>IF(N446="základní",J446,0)</f>
        <v>0</v>
      </c>
      <c r="BF446" s="241">
        <f>IF(N446="snížená",J446,0)</f>
        <v>0</v>
      </c>
      <c r="BG446" s="241">
        <f>IF(N446="zákl. přenesená",J446,0)</f>
        <v>0</v>
      </c>
      <c r="BH446" s="241">
        <f>IF(N446="sníž. přenesená",J446,0)</f>
        <v>0</v>
      </c>
      <c r="BI446" s="241">
        <f>IF(N446="nulová",J446,0)</f>
        <v>0</v>
      </c>
      <c r="BJ446" s="18" t="s">
        <v>85</v>
      </c>
      <c r="BK446" s="241">
        <f>ROUND(I446*H446,2)</f>
        <v>0</v>
      </c>
      <c r="BL446" s="18" t="s">
        <v>249</v>
      </c>
      <c r="BM446" s="240" t="s">
        <v>686</v>
      </c>
    </row>
    <row r="447" s="2" customFormat="1" ht="24.15" customHeight="1">
      <c r="A447" s="39"/>
      <c r="B447" s="40"/>
      <c r="C447" s="228" t="s">
        <v>687</v>
      </c>
      <c r="D447" s="228" t="s">
        <v>161</v>
      </c>
      <c r="E447" s="229" t="s">
        <v>688</v>
      </c>
      <c r="F447" s="230" t="s">
        <v>689</v>
      </c>
      <c r="G447" s="231" t="s">
        <v>195</v>
      </c>
      <c r="H447" s="232">
        <v>438.39999999999998</v>
      </c>
      <c r="I447" s="233"/>
      <c r="J447" s="234">
        <f>ROUND(I447*H447,2)</f>
        <v>0</v>
      </c>
      <c r="K447" s="235"/>
      <c r="L447" s="45"/>
      <c r="M447" s="236" t="s">
        <v>1</v>
      </c>
      <c r="N447" s="237" t="s">
        <v>42</v>
      </c>
      <c r="O447" s="92"/>
      <c r="P447" s="238">
        <f>O447*H447</f>
        <v>0</v>
      </c>
      <c r="Q447" s="238">
        <v>0.00011</v>
      </c>
      <c r="R447" s="238">
        <f>Q447*H447</f>
        <v>0.048223999999999996</v>
      </c>
      <c r="S447" s="238">
        <v>0</v>
      </c>
      <c r="T447" s="23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0" t="s">
        <v>249</v>
      </c>
      <c r="AT447" s="240" t="s">
        <v>161</v>
      </c>
      <c r="AU447" s="240" t="s">
        <v>87</v>
      </c>
      <c r="AY447" s="18" t="s">
        <v>158</v>
      </c>
      <c r="BE447" s="241">
        <f>IF(N447="základní",J447,0)</f>
        <v>0</v>
      </c>
      <c r="BF447" s="241">
        <f>IF(N447="snížená",J447,0)</f>
        <v>0</v>
      </c>
      <c r="BG447" s="241">
        <f>IF(N447="zákl. přenesená",J447,0)</f>
        <v>0</v>
      </c>
      <c r="BH447" s="241">
        <f>IF(N447="sníž. přenesená",J447,0)</f>
        <v>0</v>
      </c>
      <c r="BI447" s="241">
        <f>IF(N447="nulová",J447,0)</f>
        <v>0</v>
      </c>
      <c r="BJ447" s="18" t="s">
        <v>85</v>
      </c>
      <c r="BK447" s="241">
        <f>ROUND(I447*H447,2)</f>
        <v>0</v>
      </c>
      <c r="BL447" s="18" t="s">
        <v>249</v>
      </c>
      <c r="BM447" s="240" t="s">
        <v>690</v>
      </c>
    </row>
    <row r="448" s="2" customFormat="1" ht="24.15" customHeight="1">
      <c r="A448" s="39"/>
      <c r="B448" s="40"/>
      <c r="C448" s="228" t="s">
        <v>691</v>
      </c>
      <c r="D448" s="228" t="s">
        <v>161</v>
      </c>
      <c r="E448" s="229" t="s">
        <v>692</v>
      </c>
      <c r="F448" s="230" t="s">
        <v>693</v>
      </c>
      <c r="G448" s="231" t="s">
        <v>195</v>
      </c>
      <c r="H448" s="232">
        <v>137.55000000000001</v>
      </c>
      <c r="I448" s="233"/>
      <c r="J448" s="234">
        <f>ROUND(I448*H448,2)</f>
        <v>0</v>
      </c>
      <c r="K448" s="235"/>
      <c r="L448" s="45"/>
      <c r="M448" s="236" t="s">
        <v>1</v>
      </c>
      <c r="N448" s="237" t="s">
        <v>42</v>
      </c>
      <c r="O448" s="92"/>
      <c r="P448" s="238">
        <f>O448*H448</f>
        <v>0</v>
      </c>
      <c r="Q448" s="238">
        <v>0.00014999999999999999</v>
      </c>
      <c r="R448" s="238">
        <f>Q448*H448</f>
        <v>0.020632500000000002</v>
      </c>
      <c r="S448" s="238">
        <v>0</v>
      </c>
      <c r="T448" s="23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0" t="s">
        <v>249</v>
      </c>
      <c r="AT448" s="240" t="s">
        <v>161</v>
      </c>
      <c r="AU448" s="240" t="s">
        <v>87</v>
      </c>
      <c r="AY448" s="18" t="s">
        <v>158</v>
      </c>
      <c r="BE448" s="241">
        <f>IF(N448="základní",J448,0)</f>
        <v>0</v>
      </c>
      <c r="BF448" s="241">
        <f>IF(N448="snížená",J448,0)</f>
        <v>0</v>
      </c>
      <c r="BG448" s="241">
        <f>IF(N448="zákl. přenesená",J448,0)</f>
        <v>0</v>
      </c>
      <c r="BH448" s="241">
        <f>IF(N448="sníž. přenesená",J448,0)</f>
        <v>0</v>
      </c>
      <c r="BI448" s="241">
        <f>IF(N448="nulová",J448,0)</f>
        <v>0</v>
      </c>
      <c r="BJ448" s="18" t="s">
        <v>85</v>
      </c>
      <c r="BK448" s="241">
        <f>ROUND(I448*H448,2)</f>
        <v>0</v>
      </c>
      <c r="BL448" s="18" t="s">
        <v>249</v>
      </c>
      <c r="BM448" s="240" t="s">
        <v>694</v>
      </c>
    </row>
    <row r="449" s="2" customFormat="1" ht="24.15" customHeight="1">
      <c r="A449" s="39"/>
      <c r="B449" s="40"/>
      <c r="C449" s="228" t="s">
        <v>695</v>
      </c>
      <c r="D449" s="228" t="s">
        <v>161</v>
      </c>
      <c r="E449" s="229" t="s">
        <v>696</v>
      </c>
      <c r="F449" s="230" t="s">
        <v>697</v>
      </c>
      <c r="G449" s="231" t="s">
        <v>195</v>
      </c>
      <c r="H449" s="232">
        <v>387.44</v>
      </c>
      <c r="I449" s="233"/>
      <c r="J449" s="234">
        <f>ROUND(I449*H449,2)</f>
        <v>0</v>
      </c>
      <c r="K449" s="235"/>
      <c r="L449" s="45"/>
      <c r="M449" s="236" t="s">
        <v>1</v>
      </c>
      <c r="N449" s="237" t="s">
        <v>42</v>
      </c>
      <c r="O449" s="92"/>
      <c r="P449" s="238">
        <f>O449*H449</f>
        <v>0</v>
      </c>
      <c r="Q449" s="238">
        <v>0.00072000000000000005</v>
      </c>
      <c r="R449" s="238">
        <f>Q449*H449</f>
        <v>0.2789568</v>
      </c>
      <c r="S449" s="238">
        <v>0</v>
      </c>
      <c r="T449" s="23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0" t="s">
        <v>249</v>
      </c>
      <c r="AT449" s="240" t="s">
        <v>161</v>
      </c>
      <c r="AU449" s="240" t="s">
        <v>87</v>
      </c>
      <c r="AY449" s="18" t="s">
        <v>158</v>
      </c>
      <c r="BE449" s="241">
        <f>IF(N449="základní",J449,0)</f>
        <v>0</v>
      </c>
      <c r="BF449" s="241">
        <f>IF(N449="snížená",J449,0)</f>
        <v>0</v>
      </c>
      <c r="BG449" s="241">
        <f>IF(N449="zákl. přenesená",J449,0)</f>
        <v>0</v>
      </c>
      <c r="BH449" s="241">
        <f>IF(N449="sníž. přenesená",J449,0)</f>
        <v>0</v>
      </c>
      <c r="BI449" s="241">
        <f>IF(N449="nulová",J449,0)</f>
        <v>0</v>
      </c>
      <c r="BJ449" s="18" t="s">
        <v>85</v>
      </c>
      <c r="BK449" s="241">
        <f>ROUND(I449*H449,2)</f>
        <v>0</v>
      </c>
      <c r="BL449" s="18" t="s">
        <v>249</v>
      </c>
      <c r="BM449" s="240" t="s">
        <v>698</v>
      </c>
    </row>
    <row r="450" s="13" customFormat="1">
      <c r="A450" s="13"/>
      <c r="B450" s="242"/>
      <c r="C450" s="243"/>
      <c r="D450" s="244" t="s">
        <v>167</v>
      </c>
      <c r="E450" s="245" t="s">
        <v>1</v>
      </c>
      <c r="F450" s="246" t="s">
        <v>699</v>
      </c>
      <c r="G450" s="243"/>
      <c r="H450" s="247">
        <v>524.99000000000001</v>
      </c>
      <c r="I450" s="248"/>
      <c r="J450" s="243"/>
      <c r="K450" s="243"/>
      <c r="L450" s="249"/>
      <c r="M450" s="250"/>
      <c r="N450" s="251"/>
      <c r="O450" s="251"/>
      <c r="P450" s="251"/>
      <c r="Q450" s="251"/>
      <c r="R450" s="251"/>
      <c r="S450" s="251"/>
      <c r="T450" s="25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3" t="s">
        <v>167</v>
      </c>
      <c r="AU450" s="253" t="s">
        <v>87</v>
      </c>
      <c r="AV450" s="13" t="s">
        <v>87</v>
      </c>
      <c r="AW450" s="13" t="s">
        <v>33</v>
      </c>
      <c r="AX450" s="13" t="s">
        <v>77</v>
      </c>
      <c r="AY450" s="253" t="s">
        <v>158</v>
      </c>
    </row>
    <row r="451" s="13" customFormat="1">
      <c r="A451" s="13"/>
      <c r="B451" s="242"/>
      <c r="C451" s="243"/>
      <c r="D451" s="244" t="s">
        <v>167</v>
      </c>
      <c r="E451" s="245" t="s">
        <v>1</v>
      </c>
      <c r="F451" s="246" t="s">
        <v>215</v>
      </c>
      <c r="G451" s="243"/>
      <c r="H451" s="247">
        <v>-137.55000000000001</v>
      </c>
      <c r="I451" s="248"/>
      <c r="J451" s="243"/>
      <c r="K451" s="243"/>
      <c r="L451" s="249"/>
      <c r="M451" s="250"/>
      <c r="N451" s="251"/>
      <c r="O451" s="251"/>
      <c r="P451" s="251"/>
      <c r="Q451" s="251"/>
      <c r="R451" s="251"/>
      <c r="S451" s="251"/>
      <c r="T451" s="25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3" t="s">
        <v>167</v>
      </c>
      <c r="AU451" s="253" t="s">
        <v>87</v>
      </c>
      <c r="AV451" s="13" t="s">
        <v>87</v>
      </c>
      <c r="AW451" s="13" t="s">
        <v>33</v>
      </c>
      <c r="AX451" s="13" t="s">
        <v>77</v>
      </c>
      <c r="AY451" s="253" t="s">
        <v>158</v>
      </c>
    </row>
    <row r="452" s="15" customFormat="1">
      <c r="A452" s="15"/>
      <c r="B452" s="268"/>
      <c r="C452" s="269"/>
      <c r="D452" s="244" t="s">
        <v>167</v>
      </c>
      <c r="E452" s="270" t="s">
        <v>1</v>
      </c>
      <c r="F452" s="271" t="s">
        <v>179</v>
      </c>
      <c r="G452" s="269"/>
      <c r="H452" s="272">
        <v>387.44</v>
      </c>
      <c r="I452" s="273"/>
      <c r="J452" s="269"/>
      <c r="K452" s="269"/>
      <c r="L452" s="274"/>
      <c r="M452" s="275"/>
      <c r="N452" s="276"/>
      <c r="O452" s="276"/>
      <c r="P452" s="276"/>
      <c r="Q452" s="276"/>
      <c r="R452" s="276"/>
      <c r="S452" s="276"/>
      <c r="T452" s="277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8" t="s">
        <v>167</v>
      </c>
      <c r="AU452" s="278" t="s">
        <v>87</v>
      </c>
      <c r="AV452" s="15" t="s">
        <v>165</v>
      </c>
      <c r="AW452" s="15" t="s">
        <v>33</v>
      </c>
      <c r="AX452" s="15" t="s">
        <v>85</v>
      </c>
      <c r="AY452" s="278" t="s">
        <v>158</v>
      </c>
    </row>
    <row r="453" s="2" customFormat="1" ht="24.15" customHeight="1">
      <c r="A453" s="39"/>
      <c r="B453" s="40"/>
      <c r="C453" s="228" t="s">
        <v>700</v>
      </c>
      <c r="D453" s="228" t="s">
        <v>161</v>
      </c>
      <c r="E453" s="229" t="s">
        <v>701</v>
      </c>
      <c r="F453" s="230" t="s">
        <v>702</v>
      </c>
      <c r="G453" s="231" t="s">
        <v>195</v>
      </c>
      <c r="H453" s="232">
        <v>524.99000000000001</v>
      </c>
      <c r="I453" s="233"/>
      <c r="J453" s="234">
        <f>ROUND(I453*H453,2)</f>
        <v>0</v>
      </c>
      <c r="K453" s="235"/>
      <c r="L453" s="45"/>
      <c r="M453" s="236" t="s">
        <v>1</v>
      </c>
      <c r="N453" s="237" t="s">
        <v>42</v>
      </c>
      <c r="O453" s="92"/>
      <c r="P453" s="238">
        <f>O453*H453</f>
        <v>0</v>
      </c>
      <c r="Q453" s="238">
        <v>4.0000000000000003E-05</v>
      </c>
      <c r="R453" s="238">
        <f>Q453*H453</f>
        <v>0.020999600000000004</v>
      </c>
      <c r="S453" s="238">
        <v>0</v>
      </c>
      <c r="T453" s="23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0" t="s">
        <v>249</v>
      </c>
      <c r="AT453" s="240" t="s">
        <v>161</v>
      </c>
      <c r="AU453" s="240" t="s">
        <v>87</v>
      </c>
      <c r="AY453" s="18" t="s">
        <v>158</v>
      </c>
      <c r="BE453" s="241">
        <f>IF(N453="základní",J453,0)</f>
        <v>0</v>
      </c>
      <c r="BF453" s="241">
        <f>IF(N453="snížená",J453,0)</f>
        <v>0</v>
      </c>
      <c r="BG453" s="241">
        <f>IF(N453="zákl. přenesená",J453,0)</f>
        <v>0</v>
      </c>
      <c r="BH453" s="241">
        <f>IF(N453="sníž. přenesená",J453,0)</f>
        <v>0</v>
      </c>
      <c r="BI453" s="241">
        <f>IF(N453="nulová",J453,0)</f>
        <v>0</v>
      </c>
      <c r="BJ453" s="18" t="s">
        <v>85</v>
      </c>
      <c r="BK453" s="241">
        <f>ROUND(I453*H453,2)</f>
        <v>0</v>
      </c>
      <c r="BL453" s="18" t="s">
        <v>249</v>
      </c>
      <c r="BM453" s="240" t="s">
        <v>703</v>
      </c>
    </row>
    <row r="454" s="2" customFormat="1" ht="24.15" customHeight="1">
      <c r="A454" s="39"/>
      <c r="B454" s="40"/>
      <c r="C454" s="228" t="s">
        <v>704</v>
      </c>
      <c r="D454" s="228" t="s">
        <v>161</v>
      </c>
      <c r="E454" s="229" t="s">
        <v>705</v>
      </c>
      <c r="F454" s="230" t="s">
        <v>706</v>
      </c>
      <c r="G454" s="231" t="s">
        <v>195</v>
      </c>
      <c r="H454" s="232">
        <v>143.09999999999999</v>
      </c>
      <c r="I454" s="233"/>
      <c r="J454" s="234">
        <f>ROUND(I454*H454,2)</f>
        <v>0</v>
      </c>
      <c r="K454" s="235"/>
      <c r="L454" s="45"/>
      <c r="M454" s="236" t="s">
        <v>1</v>
      </c>
      <c r="N454" s="237" t="s">
        <v>42</v>
      </c>
      <c r="O454" s="92"/>
      <c r="P454" s="238">
        <f>O454*H454</f>
        <v>0</v>
      </c>
      <c r="Q454" s="238">
        <v>0.00033</v>
      </c>
      <c r="R454" s="238">
        <f>Q454*H454</f>
        <v>0.047223000000000001</v>
      </c>
      <c r="S454" s="238">
        <v>0</v>
      </c>
      <c r="T454" s="23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0" t="s">
        <v>249</v>
      </c>
      <c r="AT454" s="240" t="s">
        <v>161</v>
      </c>
      <c r="AU454" s="240" t="s">
        <v>87</v>
      </c>
      <c r="AY454" s="18" t="s">
        <v>158</v>
      </c>
      <c r="BE454" s="241">
        <f>IF(N454="základní",J454,0)</f>
        <v>0</v>
      </c>
      <c r="BF454" s="241">
        <f>IF(N454="snížená",J454,0)</f>
        <v>0</v>
      </c>
      <c r="BG454" s="241">
        <f>IF(N454="zákl. přenesená",J454,0)</f>
        <v>0</v>
      </c>
      <c r="BH454" s="241">
        <f>IF(N454="sníž. přenesená",J454,0)</f>
        <v>0</v>
      </c>
      <c r="BI454" s="241">
        <f>IF(N454="nulová",J454,0)</f>
        <v>0</v>
      </c>
      <c r="BJ454" s="18" t="s">
        <v>85</v>
      </c>
      <c r="BK454" s="241">
        <f>ROUND(I454*H454,2)</f>
        <v>0</v>
      </c>
      <c r="BL454" s="18" t="s">
        <v>249</v>
      </c>
      <c r="BM454" s="240" t="s">
        <v>707</v>
      </c>
    </row>
    <row r="455" s="13" customFormat="1">
      <c r="A455" s="13"/>
      <c r="B455" s="242"/>
      <c r="C455" s="243"/>
      <c r="D455" s="244" t="s">
        <v>167</v>
      </c>
      <c r="E455" s="245" t="s">
        <v>1</v>
      </c>
      <c r="F455" s="246" t="s">
        <v>708</v>
      </c>
      <c r="G455" s="243"/>
      <c r="H455" s="247">
        <v>143.09999999999999</v>
      </c>
      <c r="I455" s="248"/>
      <c r="J455" s="243"/>
      <c r="K455" s="243"/>
      <c r="L455" s="249"/>
      <c r="M455" s="250"/>
      <c r="N455" s="251"/>
      <c r="O455" s="251"/>
      <c r="P455" s="251"/>
      <c r="Q455" s="251"/>
      <c r="R455" s="251"/>
      <c r="S455" s="251"/>
      <c r="T455" s="25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3" t="s">
        <v>167</v>
      </c>
      <c r="AU455" s="253" t="s">
        <v>87</v>
      </c>
      <c r="AV455" s="13" t="s">
        <v>87</v>
      </c>
      <c r="AW455" s="13" t="s">
        <v>33</v>
      </c>
      <c r="AX455" s="13" t="s">
        <v>85</v>
      </c>
      <c r="AY455" s="253" t="s">
        <v>158</v>
      </c>
    </row>
    <row r="456" s="2" customFormat="1" ht="24.15" customHeight="1">
      <c r="A456" s="39"/>
      <c r="B456" s="40"/>
      <c r="C456" s="228" t="s">
        <v>709</v>
      </c>
      <c r="D456" s="228" t="s">
        <v>161</v>
      </c>
      <c r="E456" s="229" t="s">
        <v>710</v>
      </c>
      <c r="F456" s="230" t="s">
        <v>711</v>
      </c>
      <c r="G456" s="231" t="s">
        <v>195</v>
      </c>
      <c r="H456" s="232">
        <v>137.55000000000001</v>
      </c>
      <c r="I456" s="233"/>
      <c r="J456" s="234">
        <f>ROUND(I456*H456,2)</f>
        <v>0</v>
      </c>
      <c r="K456" s="235"/>
      <c r="L456" s="45"/>
      <c r="M456" s="236" t="s">
        <v>1</v>
      </c>
      <c r="N456" s="237" t="s">
        <v>42</v>
      </c>
      <c r="O456" s="92"/>
      <c r="P456" s="238">
        <f>O456*H456</f>
        <v>0</v>
      </c>
      <c r="Q456" s="238">
        <v>0.00050000000000000001</v>
      </c>
      <c r="R456" s="238">
        <f>Q456*H456</f>
        <v>0.068775000000000003</v>
      </c>
      <c r="S456" s="238">
        <v>0</v>
      </c>
      <c r="T456" s="23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0" t="s">
        <v>249</v>
      </c>
      <c r="AT456" s="240" t="s">
        <v>161</v>
      </c>
      <c r="AU456" s="240" t="s">
        <v>87</v>
      </c>
      <c r="AY456" s="18" t="s">
        <v>158</v>
      </c>
      <c r="BE456" s="241">
        <f>IF(N456="základní",J456,0)</f>
        <v>0</v>
      </c>
      <c r="BF456" s="241">
        <f>IF(N456="snížená",J456,0)</f>
        <v>0</v>
      </c>
      <c r="BG456" s="241">
        <f>IF(N456="zákl. přenesená",J456,0)</f>
        <v>0</v>
      </c>
      <c r="BH456" s="241">
        <f>IF(N456="sníž. přenesená",J456,0)</f>
        <v>0</v>
      </c>
      <c r="BI456" s="241">
        <f>IF(N456="nulová",J456,0)</f>
        <v>0</v>
      </c>
      <c r="BJ456" s="18" t="s">
        <v>85</v>
      </c>
      <c r="BK456" s="241">
        <f>ROUND(I456*H456,2)</f>
        <v>0</v>
      </c>
      <c r="BL456" s="18" t="s">
        <v>249</v>
      </c>
      <c r="BM456" s="240" t="s">
        <v>712</v>
      </c>
    </row>
    <row r="457" s="2" customFormat="1" ht="24.15" customHeight="1">
      <c r="A457" s="39"/>
      <c r="B457" s="40"/>
      <c r="C457" s="228" t="s">
        <v>713</v>
      </c>
      <c r="D457" s="228" t="s">
        <v>161</v>
      </c>
      <c r="E457" s="229" t="s">
        <v>714</v>
      </c>
      <c r="F457" s="230" t="s">
        <v>715</v>
      </c>
      <c r="G457" s="231" t="s">
        <v>195</v>
      </c>
      <c r="H457" s="232">
        <v>438.39999999999998</v>
      </c>
      <c r="I457" s="233"/>
      <c r="J457" s="234">
        <f>ROUND(I457*H457,2)</f>
        <v>0</v>
      </c>
      <c r="K457" s="235"/>
      <c r="L457" s="45"/>
      <c r="M457" s="236" t="s">
        <v>1</v>
      </c>
      <c r="N457" s="237" t="s">
        <v>42</v>
      </c>
      <c r="O457" s="92"/>
      <c r="P457" s="238">
        <f>O457*H457</f>
        <v>0</v>
      </c>
      <c r="Q457" s="238">
        <v>0</v>
      </c>
      <c r="R457" s="238">
        <f>Q457*H457</f>
        <v>0</v>
      </c>
      <c r="S457" s="238">
        <v>0</v>
      </c>
      <c r="T457" s="23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0" t="s">
        <v>249</v>
      </c>
      <c r="AT457" s="240" t="s">
        <v>161</v>
      </c>
      <c r="AU457" s="240" t="s">
        <v>87</v>
      </c>
      <c r="AY457" s="18" t="s">
        <v>158</v>
      </c>
      <c r="BE457" s="241">
        <f>IF(N457="základní",J457,0)</f>
        <v>0</v>
      </c>
      <c r="BF457" s="241">
        <f>IF(N457="snížená",J457,0)</f>
        <v>0</v>
      </c>
      <c r="BG457" s="241">
        <f>IF(N457="zákl. přenesená",J457,0)</f>
        <v>0</v>
      </c>
      <c r="BH457" s="241">
        <f>IF(N457="sníž. přenesená",J457,0)</f>
        <v>0</v>
      </c>
      <c r="BI457" s="241">
        <f>IF(N457="nulová",J457,0)</f>
        <v>0</v>
      </c>
      <c r="BJ457" s="18" t="s">
        <v>85</v>
      </c>
      <c r="BK457" s="241">
        <f>ROUND(I457*H457,2)</f>
        <v>0</v>
      </c>
      <c r="BL457" s="18" t="s">
        <v>249</v>
      </c>
      <c r="BM457" s="240" t="s">
        <v>716</v>
      </c>
    </row>
    <row r="458" s="2" customFormat="1" ht="24.15" customHeight="1">
      <c r="A458" s="39"/>
      <c r="B458" s="40"/>
      <c r="C458" s="228" t="s">
        <v>717</v>
      </c>
      <c r="D458" s="228" t="s">
        <v>161</v>
      </c>
      <c r="E458" s="229" t="s">
        <v>718</v>
      </c>
      <c r="F458" s="230" t="s">
        <v>719</v>
      </c>
      <c r="G458" s="231" t="s">
        <v>195</v>
      </c>
      <c r="H458" s="232">
        <v>438.39999999999998</v>
      </c>
      <c r="I458" s="233"/>
      <c r="J458" s="234">
        <f>ROUND(I458*H458,2)</f>
        <v>0</v>
      </c>
      <c r="K458" s="235"/>
      <c r="L458" s="45"/>
      <c r="M458" s="236" t="s">
        <v>1</v>
      </c>
      <c r="N458" s="237" t="s">
        <v>42</v>
      </c>
      <c r="O458" s="92"/>
      <c r="P458" s="238">
        <f>O458*H458</f>
        <v>0</v>
      </c>
      <c r="Q458" s="238">
        <v>2.0000000000000002E-05</v>
      </c>
      <c r="R458" s="238">
        <f>Q458*H458</f>
        <v>0.0087679999999999998</v>
      </c>
      <c r="S458" s="238">
        <v>0</v>
      </c>
      <c r="T458" s="23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0" t="s">
        <v>249</v>
      </c>
      <c r="AT458" s="240" t="s">
        <v>161</v>
      </c>
      <c r="AU458" s="240" t="s">
        <v>87</v>
      </c>
      <c r="AY458" s="18" t="s">
        <v>158</v>
      </c>
      <c r="BE458" s="241">
        <f>IF(N458="základní",J458,0)</f>
        <v>0</v>
      </c>
      <c r="BF458" s="241">
        <f>IF(N458="snížená",J458,0)</f>
        <v>0</v>
      </c>
      <c r="BG458" s="241">
        <f>IF(N458="zákl. přenesená",J458,0)</f>
        <v>0</v>
      </c>
      <c r="BH458" s="241">
        <f>IF(N458="sníž. přenesená",J458,0)</f>
        <v>0</v>
      </c>
      <c r="BI458" s="241">
        <f>IF(N458="nulová",J458,0)</f>
        <v>0</v>
      </c>
      <c r="BJ458" s="18" t="s">
        <v>85</v>
      </c>
      <c r="BK458" s="241">
        <f>ROUND(I458*H458,2)</f>
        <v>0</v>
      </c>
      <c r="BL458" s="18" t="s">
        <v>249</v>
      </c>
      <c r="BM458" s="240" t="s">
        <v>720</v>
      </c>
    </row>
    <row r="459" s="12" customFormat="1" ht="22.8" customHeight="1">
      <c r="A459" s="12"/>
      <c r="B459" s="212"/>
      <c r="C459" s="213"/>
      <c r="D459" s="214" t="s">
        <v>76</v>
      </c>
      <c r="E459" s="226" t="s">
        <v>721</v>
      </c>
      <c r="F459" s="226" t="s">
        <v>722</v>
      </c>
      <c r="G459" s="213"/>
      <c r="H459" s="213"/>
      <c r="I459" s="216"/>
      <c r="J459" s="227">
        <f>BK459</f>
        <v>0</v>
      </c>
      <c r="K459" s="213"/>
      <c r="L459" s="218"/>
      <c r="M459" s="219"/>
      <c r="N459" s="220"/>
      <c r="O459" s="220"/>
      <c r="P459" s="221">
        <f>SUM(P460:P462)</f>
        <v>0</v>
      </c>
      <c r="Q459" s="220"/>
      <c r="R459" s="221">
        <f>SUM(R460:R462)</f>
        <v>0.064122499999999999</v>
      </c>
      <c r="S459" s="220"/>
      <c r="T459" s="222">
        <f>SUM(T460:T462)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23" t="s">
        <v>87</v>
      </c>
      <c r="AT459" s="224" t="s">
        <v>76</v>
      </c>
      <c r="AU459" s="224" t="s">
        <v>85</v>
      </c>
      <c r="AY459" s="223" t="s">
        <v>158</v>
      </c>
      <c r="BK459" s="225">
        <f>SUM(BK460:BK462)</f>
        <v>0</v>
      </c>
    </row>
    <row r="460" s="2" customFormat="1" ht="24.15" customHeight="1">
      <c r="A460" s="39"/>
      <c r="B460" s="40"/>
      <c r="C460" s="228" t="s">
        <v>723</v>
      </c>
      <c r="D460" s="228" t="s">
        <v>161</v>
      </c>
      <c r="E460" s="229" t="s">
        <v>724</v>
      </c>
      <c r="F460" s="230" t="s">
        <v>725</v>
      </c>
      <c r="G460" s="231" t="s">
        <v>195</v>
      </c>
      <c r="H460" s="232">
        <v>49.325000000000003</v>
      </c>
      <c r="I460" s="233"/>
      <c r="J460" s="234">
        <f>ROUND(I460*H460,2)</f>
        <v>0</v>
      </c>
      <c r="K460" s="235"/>
      <c r="L460" s="45"/>
      <c r="M460" s="236" t="s">
        <v>1</v>
      </c>
      <c r="N460" s="237" t="s">
        <v>42</v>
      </c>
      <c r="O460" s="92"/>
      <c r="P460" s="238">
        <f>O460*H460</f>
        <v>0</v>
      </c>
      <c r="Q460" s="238">
        <v>0</v>
      </c>
      <c r="R460" s="238">
        <f>Q460*H460</f>
        <v>0</v>
      </c>
      <c r="S460" s="238">
        <v>0</v>
      </c>
      <c r="T460" s="23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0" t="s">
        <v>249</v>
      </c>
      <c r="AT460" s="240" t="s">
        <v>161</v>
      </c>
      <c r="AU460" s="240" t="s">
        <v>87</v>
      </c>
      <c r="AY460" s="18" t="s">
        <v>158</v>
      </c>
      <c r="BE460" s="241">
        <f>IF(N460="základní",J460,0)</f>
        <v>0</v>
      </c>
      <c r="BF460" s="241">
        <f>IF(N460="snížená",J460,0)</f>
        <v>0</v>
      </c>
      <c r="BG460" s="241">
        <f>IF(N460="zákl. přenesená",J460,0)</f>
        <v>0</v>
      </c>
      <c r="BH460" s="241">
        <f>IF(N460="sníž. přenesená",J460,0)</f>
        <v>0</v>
      </c>
      <c r="BI460" s="241">
        <f>IF(N460="nulová",J460,0)</f>
        <v>0</v>
      </c>
      <c r="BJ460" s="18" t="s">
        <v>85</v>
      </c>
      <c r="BK460" s="241">
        <f>ROUND(I460*H460,2)</f>
        <v>0</v>
      </c>
      <c r="BL460" s="18" t="s">
        <v>249</v>
      </c>
      <c r="BM460" s="240" t="s">
        <v>726</v>
      </c>
    </row>
    <row r="461" s="2" customFormat="1" ht="14.4" customHeight="1">
      <c r="A461" s="39"/>
      <c r="B461" s="40"/>
      <c r="C461" s="290" t="s">
        <v>727</v>
      </c>
      <c r="D461" s="290" t="s">
        <v>290</v>
      </c>
      <c r="E461" s="291" t="s">
        <v>728</v>
      </c>
      <c r="F461" s="292" t="s">
        <v>729</v>
      </c>
      <c r="G461" s="293" t="s">
        <v>195</v>
      </c>
      <c r="H461" s="294">
        <v>49.325000000000003</v>
      </c>
      <c r="I461" s="295"/>
      <c r="J461" s="296">
        <f>ROUND(I461*H461,2)</f>
        <v>0</v>
      </c>
      <c r="K461" s="297"/>
      <c r="L461" s="298"/>
      <c r="M461" s="299" t="s">
        <v>1</v>
      </c>
      <c r="N461" s="300" t="s">
        <v>42</v>
      </c>
      <c r="O461" s="92"/>
      <c r="P461" s="238">
        <f>O461*H461</f>
        <v>0</v>
      </c>
      <c r="Q461" s="238">
        <v>0.0012999999999999999</v>
      </c>
      <c r="R461" s="238">
        <f>Q461*H461</f>
        <v>0.064122499999999999</v>
      </c>
      <c r="S461" s="238">
        <v>0</v>
      </c>
      <c r="T461" s="23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0" t="s">
        <v>336</v>
      </c>
      <c r="AT461" s="240" t="s">
        <v>290</v>
      </c>
      <c r="AU461" s="240" t="s">
        <v>87</v>
      </c>
      <c r="AY461" s="18" t="s">
        <v>158</v>
      </c>
      <c r="BE461" s="241">
        <f>IF(N461="základní",J461,0)</f>
        <v>0</v>
      </c>
      <c r="BF461" s="241">
        <f>IF(N461="snížená",J461,0)</f>
        <v>0</v>
      </c>
      <c r="BG461" s="241">
        <f>IF(N461="zákl. přenesená",J461,0)</f>
        <v>0</v>
      </c>
      <c r="BH461" s="241">
        <f>IF(N461="sníž. přenesená",J461,0)</f>
        <v>0</v>
      </c>
      <c r="BI461" s="241">
        <f>IF(N461="nulová",J461,0)</f>
        <v>0</v>
      </c>
      <c r="BJ461" s="18" t="s">
        <v>85</v>
      </c>
      <c r="BK461" s="241">
        <f>ROUND(I461*H461,2)</f>
        <v>0</v>
      </c>
      <c r="BL461" s="18" t="s">
        <v>249</v>
      </c>
      <c r="BM461" s="240" t="s">
        <v>730</v>
      </c>
    </row>
    <row r="462" s="2" customFormat="1" ht="24.15" customHeight="1">
      <c r="A462" s="39"/>
      <c r="B462" s="40"/>
      <c r="C462" s="228" t="s">
        <v>731</v>
      </c>
      <c r="D462" s="228" t="s">
        <v>161</v>
      </c>
      <c r="E462" s="229" t="s">
        <v>732</v>
      </c>
      <c r="F462" s="230" t="s">
        <v>733</v>
      </c>
      <c r="G462" s="231" t="s">
        <v>505</v>
      </c>
      <c r="H462" s="301"/>
      <c r="I462" s="233"/>
      <c r="J462" s="234">
        <f>ROUND(I462*H462,2)</f>
        <v>0</v>
      </c>
      <c r="K462" s="235"/>
      <c r="L462" s="45"/>
      <c r="M462" s="236" t="s">
        <v>1</v>
      </c>
      <c r="N462" s="237" t="s">
        <v>42</v>
      </c>
      <c r="O462" s="92"/>
      <c r="P462" s="238">
        <f>O462*H462</f>
        <v>0</v>
      </c>
      <c r="Q462" s="238">
        <v>0</v>
      </c>
      <c r="R462" s="238">
        <f>Q462*H462</f>
        <v>0</v>
      </c>
      <c r="S462" s="238">
        <v>0</v>
      </c>
      <c r="T462" s="23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0" t="s">
        <v>249</v>
      </c>
      <c r="AT462" s="240" t="s">
        <v>161</v>
      </c>
      <c r="AU462" s="240" t="s">
        <v>87</v>
      </c>
      <c r="AY462" s="18" t="s">
        <v>158</v>
      </c>
      <c r="BE462" s="241">
        <f>IF(N462="základní",J462,0)</f>
        <v>0</v>
      </c>
      <c r="BF462" s="241">
        <f>IF(N462="snížená",J462,0)</f>
        <v>0</v>
      </c>
      <c r="BG462" s="241">
        <f>IF(N462="zákl. přenesená",J462,0)</f>
        <v>0</v>
      </c>
      <c r="BH462" s="241">
        <f>IF(N462="sníž. přenesená",J462,0)</f>
        <v>0</v>
      </c>
      <c r="BI462" s="241">
        <f>IF(N462="nulová",J462,0)</f>
        <v>0</v>
      </c>
      <c r="BJ462" s="18" t="s">
        <v>85</v>
      </c>
      <c r="BK462" s="241">
        <f>ROUND(I462*H462,2)</f>
        <v>0</v>
      </c>
      <c r="BL462" s="18" t="s">
        <v>249</v>
      </c>
      <c r="BM462" s="240" t="s">
        <v>734</v>
      </c>
    </row>
    <row r="463" s="12" customFormat="1" ht="25.92" customHeight="1">
      <c r="A463" s="12"/>
      <c r="B463" s="212"/>
      <c r="C463" s="213"/>
      <c r="D463" s="214" t="s">
        <v>76</v>
      </c>
      <c r="E463" s="215" t="s">
        <v>735</v>
      </c>
      <c r="F463" s="215" t="s">
        <v>736</v>
      </c>
      <c r="G463" s="213"/>
      <c r="H463" s="213"/>
      <c r="I463" s="216"/>
      <c r="J463" s="217">
        <f>BK463</f>
        <v>0</v>
      </c>
      <c r="K463" s="213"/>
      <c r="L463" s="218"/>
      <c r="M463" s="219"/>
      <c r="N463" s="220"/>
      <c r="O463" s="220"/>
      <c r="P463" s="221">
        <f>SUM(P464:P475)</f>
        <v>0</v>
      </c>
      <c r="Q463" s="220"/>
      <c r="R463" s="221">
        <f>SUM(R464:R475)</f>
        <v>0</v>
      </c>
      <c r="S463" s="220"/>
      <c r="T463" s="222">
        <f>SUM(T464:T475)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23" t="s">
        <v>159</v>
      </c>
      <c r="AT463" s="224" t="s">
        <v>76</v>
      </c>
      <c r="AU463" s="224" t="s">
        <v>77</v>
      </c>
      <c r="AY463" s="223" t="s">
        <v>158</v>
      </c>
      <c r="BK463" s="225">
        <f>SUM(BK464:BK475)</f>
        <v>0</v>
      </c>
    </row>
    <row r="464" s="2" customFormat="1" ht="14.4" customHeight="1">
      <c r="A464" s="39"/>
      <c r="B464" s="40"/>
      <c r="C464" s="228" t="s">
        <v>737</v>
      </c>
      <c r="D464" s="228" t="s">
        <v>161</v>
      </c>
      <c r="E464" s="229" t="s">
        <v>738</v>
      </c>
      <c r="F464" s="230" t="s">
        <v>739</v>
      </c>
      <c r="G464" s="231" t="s">
        <v>171</v>
      </c>
      <c r="H464" s="232">
        <v>1</v>
      </c>
      <c r="I464" s="233"/>
      <c r="J464" s="234">
        <f>ROUND(I464*H464,2)</f>
        <v>0</v>
      </c>
      <c r="K464" s="235"/>
      <c r="L464" s="45"/>
      <c r="M464" s="236" t="s">
        <v>1</v>
      </c>
      <c r="N464" s="237" t="s">
        <v>42</v>
      </c>
      <c r="O464" s="92"/>
      <c r="P464" s="238">
        <f>O464*H464</f>
        <v>0</v>
      </c>
      <c r="Q464" s="238">
        <v>0</v>
      </c>
      <c r="R464" s="238">
        <f>Q464*H464</f>
        <v>0</v>
      </c>
      <c r="S464" s="238">
        <v>0</v>
      </c>
      <c r="T464" s="23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0" t="s">
        <v>498</v>
      </c>
      <c r="AT464" s="240" t="s">
        <v>161</v>
      </c>
      <c r="AU464" s="240" t="s">
        <v>85</v>
      </c>
      <c r="AY464" s="18" t="s">
        <v>158</v>
      </c>
      <c r="BE464" s="241">
        <f>IF(N464="základní",J464,0)</f>
        <v>0</v>
      </c>
      <c r="BF464" s="241">
        <f>IF(N464="snížená",J464,0)</f>
        <v>0</v>
      </c>
      <c r="BG464" s="241">
        <f>IF(N464="zákl. přenesená",J464,0)</f>
        <v>0</v>
      </c>
      <c r="BH464" s="241">
        <f>IF(N464="sníž. přenesená",J464,0)</f>
        <v>0</v>
      </c>
      <c r="BI464" s="241">
        <f>IF(N464="nulová",J464,0)</f>
        <v>0</v>
      </c>
      <c r="BJ464" s="18" t="s">
        <v>85</v>
      </c>
      <c r="BK464" s="241">
        <f>ROUND(I464*H464,2)</f>
        <v>0</v>
      </c>
      <c r="BL464" s="18" t="s">
        <v>498</v>
      </c>
      <c r="BM464" s="240" t="s">
        <v>740</v>
      </c>
    </row>
    <row r="465" s="2" customFormat="1" ht="37.8" customHeight="1">
      <c r="A465" s="39"/>
      <c r="B465" s="40"/>
      <c r="C465" s="290" t="s">
        <v>741</v>
      </c>
      <c r="D465" s="290" t="s">
        <v>290</v>
      </c>
      <c r="E465" s="291" t="s">
        <v>742</v>
      </c>
      <c r="F465" s="292" t="s">
        <v>743</v>
      </c>
      <c r="G465" s="293" t="s">
        <v>171</v>
      </c>
      <c r="H465" s="294">
        <v>1</v>
      </c>
      <c r="I465" s="295"/>
      <c r="J465" s="296">
        <f>ROUND(I465*H465,2)</f>
        <v>0</v>
      </c>
      <c r="K465" s="297"/>
      <c r="L465" s="298"/>
      <c r="M465" s="299" t="s">
        <v>1</v>
      </c>
      <c r="N465" s="300" t="s">
        <v>42</v>
      </c>
      <c r="O465" s="92"/>
      <c r="P465" s="238">
        <f>O465*H465</f>
        <v>0</v>
      </c>
      <c r="Q465" s="238">
        <v>0</v>
      </c>
      <c r="R465" s="238">
        <f>Q465*H465</f>
        <v>0</v>
      </c>
      <c r="S465" s="238">
        <v>0</v>
      </c>
      <c r="T465" s="23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0" t="s">
        <v>744</v>
      </c>
      <c r="AT465" s="240" t="s">
        <v>290</v>
      </c>
      <c r="AU465" s="240" t="s">
        <v>85</v>
      </c>
      <c r="AY465" s="18" t="s">
        <v>158</v>
      </c>
      <c r="BE465" s="241">
        <f>IF(N465="základní",J465,0)</f>
        <v>0</v>
      </c>
      <c r="BF465" s="241">
        <f>IF(N465="snížená",J465,0)</f>
        <v>0</v>
      </c>
      <c r="BG465" s="241">
        <f>IF(N465="zákl. přenesená",J465,0)</f>
        <v>0</v>
      </c>
      <c r="BH465" s="241">
        <f>IF(N465="sníž. přenesená",J465,0)</f>
        <v>0</v>
      </c>
      <c r="BI465" s="241">
        <f>IF(N465="nulová",J465,0)</f>
        <v>0</v>
      </c>
      <c r="BJ465" s="18" t="s">
        <v>85</v>
      </c>
      <c r="BK465" s="241">
        <f>ROUND(I465*H465,2)</f>
        <v>0</v>
      </c>
      <c r="BL465" s="18" t="s">
        <v>498</v>
      </c>
      <c r="BM465" s="240" t="s">
        <v>745</v>
      </c>
    </row>
    <row r="466" s="2" customFormat="1" ht="14.4" customHeight="1">
      <c r="A466" s="39"/>
      <c r="B466" s="40"/>
      <c r="C466" s="228" t="s">
        <v>746</v>
      </c>
      <c r="D466" s="228" t="s">
        <v>161</v>
      </c>
      <c r="E466" s="229" t="s">
        <v>747</v>
      </c>
      <c r="F466" s="230" t="s">
        <v>748</v>
      </c>
      <c r="G466" s="231" t="s">
        <v>171</v>
      </c>
      <c r="H466" s="232">
        <v>1</v>
      </c>
      <c r="I466" s="233"/>
      <c r="J466" s="234">
        <f>ROUND(I466*H466,2)</f>
        <v>0</v>
      </c>
      <c r="K466" s="235"/>
      <c r="L466" s="45"/>
      <c r="M466" s="236" t="s">
        <v>1</v>
      </c>
      <c r="N466" s="237" t="s">
        <v>42</v>
      </c>
      <c r="O466" s="92"/>
      <c r="P466" s="238">
        <f>O466*H466</f>
        <v>0</v>
      </c>
      <c r="Q466" s="238">
        <v>0</v>
      </c>
      <c r="R466" s="238">
        <f>Q466*H466</f>
        <v>0</v>
      </c>
      <c r="S466" s="238">
        <v>0</v>
      </c>
      <c r="T466" s="23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0" t="s">
        <v>498</v>
      </c>
      <c r="AT466" s="240" t="s">
        <v>161</v>
      </c>
      <c r="AU466" s="240" t="s">
        <v>85</v>
      </c>
      <c r="AY466" s="18" t="s">
        <v>158</v>
      </c>
      <c r="BE466" s="241">
        <f>IF(N466="základní",J466,0)</f>
        <v>0</v>
      </c>
      <c r="BF466" s="241">
        <f>IF(N466="snížená",J466,0)</f>
        <v>0</v>
      </c>
      <c r="BG466" s="241">
        <f>IF(N466="zákl. přenesená",J466,0)</f>
        <v>0</v>
      </c>
      <c r="BH466" s="241">
        <f>IF(N466="sníž. přenesená",J466,0)</f>
        <v>0</v>
      </c>
      <c r="BI466" s="241">
        <f>IF(N466="nulová",J466,0)</f>
        <v>0</v>
      </c>
      <c r="BJ466" s="18" t="s">
        <v>85</v>
      </c>
      <c r="BK466" s="241">
        <f>ROUND(I466*H466,2)</f>
        <v>0</v>
      </c>
      <c r="BL466" s="18" t="s">
        <v>498</v>
      </c>
      <c r="BM466" s="240" t="s">
        <v>749</v>
      </c>
    </row>
    <row r="467" s="2" customFormat="1" ht="24.15" customHeight="1">
      <c r="A467" s="39"/>
      <c r="B467" s="40"/>
      <c r="C467" s="228" t="s">
        <v>750</v>
      </c>
      <c r="D467" s="228" t="s">
        <v>161</v>
      </c>
      <c r="E467" s="229" t="s">
        <v>751</v>
      </c>
      <c r="F467" s="230" t="s">
        <v>752</v>
      </c>
      <c r="G467" s="231" t="s">
        <v>171</v>
      </c>
      <c r="H467" s="232">
        <v>2</v>
      </c>
      <c r="I467" s="233"/>
      <c r="J467" s="234">
        <f>ROUND(I467*H467,2)</f>
        <v>0</v>
      </c>
      <c r="K467" s="235"/>
      <c r="L467" s="45"/>
      <c r="M467" s="236" t="s">
        <v>1</v>
      </c>
      <c r="N467" s="237" t="s">
        <v>42</v>
      </c>
      <c r="O467" s="92"/>
      <c r="P467" s="238">
        <f>O467*H467</f>
        <v>0</v>
      </c>
      <c r="Q467" s="238">
        <v>0</v>
      </c>
      <c r="R467" s="238">
        <f>Q467*H467</f>
        <v>0</v>
      </c>
      <c r="S467" s="238">
        <v>0</v>
      </c>
      <c r="T467" s="23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0" t="s">
        <v>498</v>
      </c>
      <c r="AT467" s="240" t="s">
        <v>161</v>
      </c>
      <c r="AU467" s="240" t="s">
        <v>85</v>
      </c>
      <c r="AY467" s="18" t="s">
        <v>158</v>
      </c>
      <c r="BE467" s="241">
        <f>IF(N467="základní",J467,0)</f>
        <v>0</v>
      </c>
      <c r="BF467" s="241">
        <f>IF(N467="snížená",J467,0)</f>
        <v>0</v>
      </c>
      <c r="BG467" s="241">
        <f>IF(N467="zákl. přenesená",J467,0)</f>
        <v>0</v>
      </c>
      <c r="BH467" s="241">
        <f>IF(N467="sníž. přenesená",J467,0)</f>
        <v>0</v>
      </c>
      <c r="BI467" s="241">
        <f>IF(N467="nulová",J467,0)</f>
        <v>0</v>
      </c>
      <c r="BJ467" s="18" t="s">
        <v>85</v>
      </c>
      <c r="BK467" s="241">
        <f>ROUND(I467*H467,2)</f>
        <v>0</v>
      </c>
      <c r="BL467" s="18" t="s">
        <v>498</v>
      </c>
      <c r="BM467" s="240" t="s">
        <v>753</v>
      </c>
    </row>
    <row r="468" s="2" customFormat="1" ht="14.4" customHeight="1">
      <c r="A468" s="39"/>
      <c r="B468" s="40"/>
      <c r="C468" s="228" t="s">
        <v>754</v>
      </c>
      <c r="D468" s="228" t="s">
        <v>161</v>
      </c>
      <c r="E468" s="229" t="s">
        <v>755</v>
      </c>
      <c r="F468" s="230" t="s">
        <v>756</v>
      </c>
      <c r="G468" s="231" t="s">
        <v>171</v>
      </c>
      <c r="H468" s="232">
        <v>2</v>
      </c>
      <c r="I468" s="233"/>
      <c r="J468" s="234">
        <f>ROUND(I468*H468,2)</f>
        <v>0</v>
      </c>
      <c r="K468" s="235"/>
      <c r="L468" s="45"/>
      <c r="M468" s="236" t="s">
        <v>1</v>
      </c>
      <c r="N468" s="237" t="s">
        <v>42</v>
      </c>
      <c r="O468" s="92"/>
      <c r="P468" s="238">
        <f>O468*H468</f>
        <v>0</v>
      </c>
      <c r="Q468" s="238">
        <v>0</v>
      </c>
      <c r="R468" s="238">
        <f>Q468*H468</f>
        <v>0</v>
      </c>
      <c r="S468" s="238">
        <v>0</v>
      </c>
      <c r="T468" s="23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0" t="s">
        <v>498</v>
      </c>
      <c r="AT468" s="240" t="s">
        <v>161</v>
      </c>
      <c r="AU468" s="240" t="s">
        <v>85</v>
      </c>
      <c r="AY468" s="18" t="s">
        <v>158</v>
      </c>
      <c r="BE468" s="241">
        <f>IF(N468="základní",J468,0)</f>
        <v>0</v>
      </c>
      <c r="BF468" s="241">
        <f>IF(N468="snížená",J468,0)</f>
        <v>0</v>
      </c>
      <c r="BG468" s="241">
        <f>IF(N468="zákl. přenesená",J468,0)</f>
        <v>0</v>
      </c>
      <c r="BH468" s="241">
        <f>IF(N468="sníž. přenesená",J468,0)</f>
        <v>0</v>
      </c>
      <c r="BI468" s="241">
        <f>IF(N468="nulová",J468,0)</f>
        <v>0</v>
      </c>
      <c r="BJ468" s="18" t="s">
        <v>85</v>
      </c>
      <c r="BK468" s="241">
        <f>ROUND(I468*H468,2)</f>
        <v>0</v>
      </c>
      <c r="BL468" s="18" t="s">
        <v>498</v>
      </c>
      <c r="BM468" s="240" t="s">
        <v>757</v>
      </c>
    </row>
    <row r="469" s="2" customFormat="1">
      <c r="A469" s="39"/>
      <c r="B469" s="40"/>
      <c r="C469" s="41"/>
      <c r="D469" s="244" t="s">
        <v>173</v>
      </c>
      <c r="E469" s="41"/>
      <c r="F469" s="254" t="s">
        <v>758</v>
      </c>
      <c r="G469" s="41"/>
      <c r="H469" s="41"/>
      <c r="I469" s="255"/>
      <c r="J469" s="41"/>
      <c r="K469" s="41"/>
      <c r="L469" s="45"/>
      <c r="M469" s="256"/>
      <c r="N469" s="257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173</v>
      </c>
      <c r="AU469" s="18" t="s">
        <v>85</v>
      </c>
    </row>
    <row r="470" s="2" customFormat="1" ht="14.4" customHeight="1">
      <c r="A470" s="39"/>
      <c r="B470" s="40"/>
      <c r="C470" s="290" t="s">
        <v>759</v>
      </c>
      <c r="D470" s="290" t="s">
        <v>290</v>
      </c>
      <c r="E470" s="291" t="s">
        <v>760</v>
      </c>
      <c r="F470" s="292" t="s">
        <v>761</v>
      </c>
      <c r="G470" s="293" t="s">
        <v>171</v>
      </c>
      <c r="H470" s="294">
        <v>2</v>
      </c>
      <c r="I470" s="295"/>
      <c r="J470" s="296">
        <f>ROUND(I470*H470,2)</f>
        <v>0</v>
      </c>
      <c r="K470" s="297"/>
      <c r="L470" s="298"/>
      <c r="M470" s="299" t="s">
        <v>1</v>
      </c>
      <c r="N470" s="300" t="s">
        <v>42</v>
      </c>
      <c r="O470" s="92"/>
      <c r="P470" s="238">
        <f>O470*H470</f>
        <v>0</v>
      </c>
      <c r="Q470" s="238">
        <v>0</v>
      </c>
      <c r="R470" s="238">
        <f>Q470*H470</f>
        <v>0</v>
      </c>
      <c r="S470" s="238">
        <v>0</v>
      </c>
      <c r="T470" s="23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0" t="s">
        <v>744</v>
      </c>
      <c r="AT470" s="240" t="s">
        <v>290</v>
      </c>
      <c r="AU470" s="240" t="s">
        <v>85</v>
      </c>
      <c r="AY470" s="18" t="s">
        <v>158</v>
      </c>
      <c r="BE470" s="241">
        <f>IF(N470="základní",J470,0)</f>
        <v>0</v>
      </c>
      <c r="BF470" s="241">
        <f>IF(N470="snížená",J470,0)</f>
        <v>0</v>
      </c>
      <c r="BG470" s="241">
        <f>IF(N470="zákl. přenesená",J470,0)</f>
        <v>0</v>
      </c>
      <c r="BH470" s="241">
        <f>IF(N470="sníž. přenesená",J470,0)</f>
        <v>0</v>
      </c>
      <c r="BI470" s="241">
        <f>IF(N470="nulová",J470,0)</f>
        <v>0</v>
      </c>
      <c r="BJ470" s="18" t="s">
        <v>85</v>
      </c>
      <c r="BK470" s="241">
        <f>ROUND(I470*H470,2)</f>
        <v>0</v>
      </c>
      <c r="BL470" s="18" t="s">
        <v>498</v>
      </c>
      <c r="BM470" s="240" t="s">
        <v>762</v>
      </c>
    </row>
    <row r="471" s="2" customFormat="1">
      <c r="A471" s="39"/>
      <c r="B471" s="40"/>
      <c r="C471" s="41"/>
      <c r="D471" s="244" t="s">
        <v>173</v>
      </c>
      <c r="E471" s="41"/>
      <c r="F471" s="254" t="s">
        <v>758</v>
      </c>
      <c r="G471" s="41"/>
      <c r="H471" s="41"/>
      <c r="I471" s="255"/>
      <c r="J471" s="41"/>
      <c r="K471" s="41"/>
      <c r="L471" s="45"/>
      <c r="M471" s="256"/>
      <c r="N471" s="257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173</v>
      </c>
      <c r="AU471" s="18" t="s">
        <v>85</v>
      </c>
    </row>
    <row r="472" s="2" customFormat="1" ht="14.4" customHeight="1">
      <c r="A472" s="39"/>
      <c r="B472" s="40"/>
      <c r="C472" s="228" t="s">
        <v>763</v>
      </c>
      <c r="D472" s="228" t="s">
        <v>161</v>
      </c>
      <c r="E472" s="229" t="s">
        <v>764</v>
      </c>
      <c r="F472" s="230" t="s">
        <v>765</v>
      </c>
      <c r="G472" s="231" t="s">
        <v>171</v>
      </c>
      <c r="H472" s="232">
        <v>2</v>
      </c>
      <c r="I472" s="233"/>
      <c r="J472" s="234">
        <f>ROUND(I472*H472,2)</f>
        <v>0</v>
      </c>
      <c r="K472" s="235"/>
      <c r="L472" s="45"/>
      <c r="M472" s="236" t="s">
        <v>1</v>
      </c>
      <c r="N472" s="237" t="s">
        <v>42</v>
      </c>
      <c r="O472" s="92"/>
      <c r="P472" s="238">
        <f>O472*H472</f>
        <v>0</v>
      </c>
      <c r="Q472" s="238">
        <v>0</v>
      </c>
      <c r="R472" s="238">
        <f>Q472*H472</f>
        <v>0</v>
      </c>
      <c r="S472" s="238">
        <v>0</v>
      </c>
      <c r="T472" s="23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0" t="s">
        <v>498</v>
      </c>
      <c r="AT472" s="240" t="s">
        <v>161</v>
      </c>
      <c r="AU472" s="240" t="s">
        <v>85</v>
      </c>
      <c r="AY472" s="18" t="s">
        <v>158</v>
      </c>
      <c r="BE472" s="241">
        <f>IF(N472="základní",J472,0)</f>
        <v>0</v>
      </c>
      <c r="BF472" s="241">
        <f>IF(N472="snížená",J472,0)</f>
        <v>0</v>
      </c>
      <c r="BG472" s="241">
        <f>IF(N472="zákl. přenesená",J472,0)</f>
        <v>0</v>
      </c>
      <c r="BH472" s="241">
        <f>IF(N472="sníž. přenesená",J472,0)</f>
        <v>0</v>
      </c>
      <c r="BI472" s="241">
        <f>IF(N472="nulová",J472,0)</f>
        <v>0</v>
      </c>
      <c r="BJ472" s="18" t="s">
        <v>85</v>
      </c>
      <c r="BK472" s="241">
        <f>ROUND(I472*H472,2)</f>
        <v>0</v>
      </c>
      <c r="BL472" s="18" t="s">
        <v>498</v>
      </c>
      <c r="BM472" s="240" t="s">
        <v>766</v>
      </c>
    </row>
    <row r="473" s="2" customFormat="1">
      <c r="A473" s="39"/>
      <c r="B473" s="40"/>
      <c r="C473" s="41"/>
      <c r="D473" s="244" t="s">
        <v>173</v>
      </c>
      <c r="E473" s="41"/>
      <c r="F473" s="254" t="s">
        <v>758</v>
      </c>
      <c r="G473" s="41"/>
      <c r="H473" s="41"/>
      <c r="I473" s="255"/>
      <c r="J473" s="41"/>
      <c r="K473" s="41"/>
      <c r="L473" s="45"/>
      <c r="M473" s="256"/>
      <c r="N473" s="257"/>
      <c r="O473" s="92"/>
      <c r="P473" s="92"/>
      <c r="Q473" s="92"/>
      <c r="R473" s="92"/>
      <c r="S473" s="92"/>
      <c r="T473" s="93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173</v>
      </c>
      <c r="AU473" s="18" t="s">
        <v>85</v>
      </c>
    </row>
    <row r="474" s="2" customFormat="1" ht="24.15" customHeight="1">
      <c r="A474" s="39"/>
      <c r="B474" s="40"/>
      <c r="C474" s="228" t="s">
        <v>767</v>
      </c>
      <c r="D474" s="228" t="s">
        <v>161</v>
      </c>
      <c r="E474" s="229" t="s">
        <v>768</v>
      </c>
      <c r="F474" s="230" t="s">
        <v>769</v>
      </c>
      <c r="G474" s="231" t="s">
        <v>223</v>
      </c>
      <c r="H474" s="232">
        <v>50</v>
      </c>
      <c r="I474" s="233"/>
      <c r="J474" s="234">
        <f>ROUND(I474*H474,2)</f>
        <v>0</v>
      </c>
      <c r="K474" s="235"/>
      <c r="L474" s="45"/>
      <c r="M474" s="236" t="s">
        <v>1</v>
      </c>
      <c r="N474" s="237" t="s">
        <v>42</v>
      </c>
      <c r="O474" s="92"/>
      <c r="P474" s="238">
        <f>O474*H474</f>
        <v>0</v>
      </c>
      <c r="Q474" s="238">
        <v>0</v>
      </c>
      <c r="R474" s="238">
        <f>Q474*H474</f>
        <v>0</v>
      </c>
      <c r="S474" s="238">
        <v>0</v>
      </c>
      <c r="T474" s="23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0" t="s">
        <v>498</v>
      </c>
      <c r="AT474" s="240" t="s">
        <v>161</v>
      </c>
      <c r="AU474" s="240" t="s">
        <v>85</v>
      </c>
      <c r="AY474" s="18" t="s">
        <v>158</v>
      </c>
      <c r="BE474" s="241">
        <f>IF(N474="základní",J474,0)</f>
        <v>0</v>
      </c>
      <c r="BF474" s="241">
        <f>IF(N474="snížená",J474,0)</f>
        <v>0</v>
      </c>
      <c r="BG474" s="241">
        <f>IF(N474="zákl. přenesená",J474,0)</f>
        <v>0</v>
      </c>
      <c r="BH474" s="241">
        <f>IF(N474="sníž. přenesená",J474,0)</f>
        <v>0</v>
      </c>
      <c r="BI474" s="241">
        <f>IF(N474="nulová",J474,0)</f>
        <v>0</v>
      </c>
      <c r="BJ474" s="18" t="s">
        <v>85</v>
      </c>
      <c r="BK474" s="241">
        <f>ROUND(I474*H474,2)</f>
        <v>0</v>
      </c>
      <c r="BL474" s="18" t="s">
        <v>498</v>
      </c>
      <c r="BM474" s="240" t="s">
        <v>770</v>
      </c>
    </row>
    <row r="475" s="2" customFormat="1">
      <c r="A475" s="39"/>
      <c r="B475" s="40"/>
      <c r="C475" s="41"/>
      <c r="D475" s="244" t="s">
        <v>173</v>
      </c>
      <c r="E475" s="41"/>
      <c r="F475" s="254" t="s">
        <v>771</v>
      </c>
      <c r="G475" s="41"/>
      <c r="H475" s="41"/>
      <c r="I475" s="255"/>
      <c r="J475" s="41"/>
      <c r="K475" s="41"/>
      <c r="L475" s="45"/>
      <c r="M475" s="256"/>
      <c r="N475" s="257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173</v>
      </c>
      <c r="AU475" s="18" t="s">
        <v>85</v>
      </c>
    </row>
    <row r="476" s="12" customFormat="1" ht="25.92" customHeight="1">
      <c r="A476" s="12"/>
      <c r="B476" s="212"/>
      <c r="C476" s="213"/>
      <c r="D476" s="214" t="s">
        <v>76</v>
      </c>
      <c r="E476" s="215" t="s">
        <v>114</v>
      </c>
      <c r="F476" s="215" t="s">
        <v>772</v>
      </c>
      <c r="G476" s="213"/>
      <c r="H476" s="213"/>
      <c r="I476" s="216"/>
      <c r="J476" s="217">
        <f>BK476</f>
        <v>0</v>
      </c>
      <c r="K476" s="213"/>
      <c r="L476" s="218"/>
      <c r="M476" s="219"/>
      <c r="N476" s="220"/>
      <c r="O476" s="220"/>
      <c r="P476" s="221">
        <f>P477</f>
        <v>0</v>
      </c>
      <c r="Q476" s="220"/>
      <c r="R476" s="221">
        <f>R477</f>
        <v>0</v>
      </c>
      <c r="S476" s="220"/>
      <c r="T476" s="222">
        <f>T477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23" t="s">
        <v>188</v>
      </c>
      <c r="AT476" s="224" t="s">
        <v>76</v>
      </c>
      <c r="AU476" s="224" t="s">
        <v>77</v>
      </c>
      <c r="AY476" s="223" t="s">
        <v>158</v>
      </c>
      <c r="BK476" s="225">
        <f>BK477</f>
        <v>0</v>
      </c>
    </row>
    <row r="477" s="12" customFormat="1" ht="22.8" customHeight="1">
      <c r="A477" s="12"/>
      <c r="B477" s="212"/>
      <c r="C477" s="213"/>
      <c r="D477" s="214" t="s">
        <v>76</v>
      </c>
      <c r="E477" s="226" t="s">
        <v>773</v>
      </c>
      <c r="F477" s="226" t="s">
        <v>774</v>
      </c>
      <c r="G477" s="213"/>
      <c r="H477" s="213"/>
      <c r="I477" s="216"/>
      <c r="J477" s="227">
        <f>BK477</f>
        <v>0</v>
      </c>
      <c r="K477" s="213"/>
      <c r="L477" s="218"/>
      <c r="M477" s="219"/>
      <c r="N477" s="220"/>
      <c r="O477" s="220"/>
      <c r="P477" s="221">
        <f>P478</f>
        <v>0</v>
      </c>
      <c r="Q477" s="220"/>
      <c r="R477" s="221">
        <f>R478</f>
        <v>0</v>
      </c>
      <c r="S477" s="220"/>
      <c r="T477" s="222">
        <f>T478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23" t="s">
        <v>188</v>
      </c>
      <c r="AT477" s="224" t="s">
        <v>76</v>
      </c>
      <c r="AU477" s="224" t="s">
        <v>85</v>
      </c>
      <c r="AY477" s="223" t="s">
        <v>158</v>
      </c>
      <c r="BK477" s="225">
        <f>BK478</f>
        <v>0</v>
      </c>
    </row>
    <row r="478" s="2" customFormat="1" ht="24.15" customHeight="1">
      <c r="A478" s="39"/>
      <c r="B478" s="40"/>
      <c r="C478" s="228" t="s">
        <v>775</v>
      </c>
      <c r="D478" s="228" t="s">
        <v>161</v>
      </c>
      <c r="E478" s="229" t="s">
        <v>776</v>
      </c>
      <c r="F478" s="230" t="s">
        <v>777</v>
      </c>
      <c r="G478" s="231" t="s">
        <v>171</v>
      </c>
      <c r="H478" s="232">
        <v>2</v>
      </c>
      <c r="I478" s="233"/>
      <c r="J478" s="234">
        <f>ROUND(I478*H478,2)</f>
        <v>0</v>
      </c>
      <c r="K478" s="235"/>
      <c r="L478" s="45"/>
      <c r="M478" s="302" t="s">
        <v>1</v>
      </c>
      <c r="N478" s="303" t="s">
        <v>42</v>
      </c>
      <c r="O478" s="304"/>
      <c r="P478" s="305">
        <f>O478*H478</f>
        <v>0</v>
      </c>
      <c r="Q478" s="305">
        <v>0</v>
      </c>
      <c r="R478" s="305">
        <f>Q478*H478</f>
        <v>0</v>
      </c>
      <c r="S478" s="305">
        <v>0</v>
      </c>
      <c r="T478" s="306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0" t="s">
        <v>778</v>
      </c>
      <c r="AT478" s="240" t="s">
        <v>161</v>
      </c>
      <c r="AU478" s="240" t="s">
        <v>87</v>
      </c>
      <c r="AY478" s="18" t="s">
        <v>158</v>
      </c>
      <c r="BE478" s="241">
        <f>IF(N478="základní",J478,0)</f>
        <v>0</v>
      </c>
      <c r="BF478" s="241">
        <f>IF(N478="snížená",J478,0)</f>
        <v>0</v>
      </c>
      <c r="BG478" s="241">
        <f>IF(N478="zákl. přenesená",J478,0)</f>
        <v>0</v>
      </c>
      <c r="BH478" s="241">
        <f>IF(N478="sníž. přenesená",J478,0)</f>
        <v>0</v>
      </c>
      <c r="BI478" s="241">
        <f>IF(N478="nulová",J478,0)</f>
        <v>0</v>
      </c>
      <c r="BJ478" s="18" t="s">
        <v>85</v>
      </c>
      <c r="BK478" s="241">
        <f>ROUND(I478*H478,2)</f>
        <v>0</v>
      </c>
      <c r="BL478" s="18" t="s">
        <v>778</v>
      </c>
      <c r="BM478" s="240" t="s">
        <v>779</v>
      </c>
    </row>
    <row r="479" s="2" customFormat="1" ht="6.96" customHeight="1">
      <c r="A479" s="39"/>
      <c r="B479" s="67"/>
      <c r="C479" s="68"/>
      <c r="D479" s="68"/>
      <c r="E479" s="68"/>
      <c r="F479" s="68"/>
      <c r="G479" s="68"/>
      <c r="H479" s="68"/>
      <c r="I479" s="68"/>
      <c r="J479" s="68"/>
      <c r="K479" s="68"/>
      <c r="L479" s="45"/>
      <c r="M479" s="39"/>
      <c r="O479" s="39"/>
      <c r="P479" s="39"/>
      <c r="Q479" s="39"/>
      <c r="R479" s="39"/>
      <c r="S479" s="39"/>
      <c r="T479" s="39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</row>
  </sheetData>
  <sheetProtection sheet="1" autoFilter="0" formatColumns="0" formatRows="0" objects="1" scenarios="1" spinCount="100000" saltValue="K+FuVveMVsja+xv3gjcJOObnCpUf2kyf2w2jKbX4q3XwRgwxH5VimV6ZUNgJz9negkYvBvigkXQhiQzmJl9SPA==" hashValue="u6yQRqZz77GNpjVusO1UTQXO+71Lt+StEpUiU2IQBOZLZOaseVdq1HD6vdwAbti160RPZSeABsZFaiwyZ85reQ==" algorithmName="SHA-512" password="CC35"/>
  <autoFilter ref="C134:K478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15</v>
      </c>
      <c r="L6" s="21"/>
    </row>
    <row r="7" s="1" customFormat="1" ht="16.5" customHeight="1">
      <c r="B7" s="21"/>
      <c r="E7" s="152" t="str">
        <f>'Rekapitulace stavby'!K6</f>
        <v>Hýskov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780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17</v>
      </c>
      <c r="E11" s="39"/>
      <c r="F11" s="142" t="s">
        <v>1</v>
      </c>
      <c r="G11" s="39"/>
      <c r="H11" s="39"/>
      <c r="I11" s="151" t="s">
        <v>18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19</v>
      </c>
      <c r="E12" s="39"/>
      <c r="F12" s="142" t="s">
        <v>20</v>
      </c>
      <c r="G12" s="39"/>
      <c r="H12" s="39"/>
      <c r="I12" s="151" t="s">
        <v>21</v>
      </c>
      <c r="J12" s="154" t="str">
        <f>'Rekapitulace stavby'!AN8</f>
        <v>4. 8. 2020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23</v>
      </c>
      <c r="E14" s="39"/>
      <c r="F14" s="39"/>
      <c r="G14" s="39"/>
      <c r="H14" s="39"/>
      <c r="I14" s="151" t="s">
        <v>24</v>
      </c>
      <c r="J14" s="142" t="s">
        <v>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28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24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24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35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ROUND((SUM(BE129:BE261)),  2)</f>
        <v>0</v>
      </c>
      <c r="G33" s="39"/>
      <c r="H33" s="39"/>
      <c r="I33" s="165">
        <v>0.20999999999999999</v>
      </c>
      <c r="J33" s="164">
        <f>ROUND(((SUM(BE129:BE261))*I33),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ROUND((SUM(BF129:BF261)),  2)</f>
        <v>0</v>
      </c>
      <c r="G34" s="39"/>
      <c r="H34" s="39"/>
      <c r="I34" s="165">
        <v>0.14999999999999999</v>
      </c>
      <c r="J34" s="164">
        <f>ROUND(((SUM(BF129:BF261))*I34),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ROUND((SUM(BG129:BG261)),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ROUND((SUM(BH129:BH261)),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ROUND((SUM(BI129:BI261)),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Hýskov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SO.02 - Oprava střechy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>Hýskov</v>
      </c>
      <c r="G89" s="41"/>
      <c r="H89" s="41"/>
      <c r="I89" s="33" t="s">
        <v>21</v>
      </c>
      <c r="J89" s="80" t="str">
        <f>IF(J12="","",J12)</f>
        <v>4. 8. 2020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23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31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120</v>
      </c>
      <c r="D94" s="186"/>
      <c r="E94" s="186"/>
      <c r="F94" s="186"/>
      <c r="G94" s="186"/>
      <c r="H94" s="186"/>
      <c r="I94" s="186"/>
      <c r="J94" s="187" t="s">
        <v>121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122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9"/>
      <c r="C97" s="190"/>
      <c r="D97" s="191" t="s">
        <v>124</v>
      </c>
      <c r="E97" s="192"/>
      <c r="F97" s="192"/>
      <c r="G97" s="192"/>
      <c r="H97" s="192"/>
      <c r="I97" s="192"/>
      <c r="J97" s="193">
        <f>J130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125</v>
      </c>
      <c r="E98" s="197"/>
      <c r="F98" s="197"/>
      <c r="G98" s="197"/>
      <c r="H98" s="197"/>
      <c r="I98" s="197"/>
      <c r="J98" s="198">
        <f>J131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781</v>
      </c>
      <c r="E99" s="197"/>
      <c r="F99" s="197"/>
      <c r="G99" s="197"/>
      <c r="H99" s="197"/>
      <c r="I99" s="197"/>
      <c r="J99" s="198">
        <f>J136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J139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130</v>
      </c>
      <c r="E101" s="197"/>
      <c r="F101" s="197"/>
      <c r="G101" s="197"/>
      <c r="H101" s="197"/>
      <c r="I101" s="197"/>
      <c r="J101" s="198">
        <f>J153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131</v>
      </c>
      <c r="E102" s="192"/>
      <c r="F102" s="192"/>
      <c r="G102" s="192"/>
      <c r="H102" s="192"/>
      <c r="I102" s="192"/>
      <c r="J102" s="193">
        <f>J155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782</v>
      </c>
      <c r="E103" s="197"/>
      <c r="F103" s="197"/>
      <c r="G103" s="197"/>
      <c r="H103" s="197"/>
      <c r="I103" s="197"/>
      <c r="J103" s="198">
        <f>J156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783</v>
      </c>
      <c r="E104" s="197"/>
      <c r="F104" s="197"/>
      <c r="G104" s="197"/>
      <c r="H104" s="197"/>
      <c r="I104" s="197"/>
      <c r="J104" s="198">
        <f>J159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135</v>
      </c>
      <c r="E105" s="197"/>
      <c r="F105" s="197"/>
      <c r="G105" s="197"/>
      <c r="H105" s="197"/>
      <c r="I105" s="197"/>
      <c r="J105" s="198">
        <f>J196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784</v>
      </c>
      <c r="E106" s="197"/>
      <c r="F106" s="197"/>
      <c r="G106" s="197"/>
      <c r="H106" s="197"/>
      <c r="I106" s="197"/>
      <c r="J106" s="198">
        <f>J230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137</v>
      </c>
      <c r="E107" s="197"/>
      <c r="F107" s="197"/>
      <c r="G107" s="197"/>
      <c r="H107" s="197"/>
      <c r="I107" s="197"/>
      <c r="J107" s="198">
        <f>J243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785</v>
      </c>
      <c r="E108" s="197"/>
      <c r="F108" s="197"/>
      <c r="G108" s="197"/>
      <c r="H108" s="197"/>
      <c r="I108" s="197"/>
      <c r="J108" s="198">
        <f>J250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9"/>
      <c r="C109" s="190"/>
      <c r="D109" s="191" t="s">
        <v>786</v>
      </c>
      <c r="E109" s="192"/>
      <c r="F109" s="192"/>
      <c r="G109" s="192"/>
      <c r="H109" s="192"/>
      <c r="I109" s="192"/>
      <c r="J109" s="193">
        <f>J259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143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4" t="str">
        <f>E7</f>
        <v>Hýskov ON - oprava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117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SO.02 - Oprava střechy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19</v>
      </c>
      <c r="D123" s="41"/>
      <c r="E123" s="41"/>
      <c r="F123" s="28" t="str">
        <f>F12</f>
        <v>Hýskov</v>
      </c>
      <c r="G123" s="41"/>
      <c r="H123" s="41"/>
      <c r="I123" s="33" t="s">
        <v>21</v>
      </c>
      <c r="J123" s="80" t="str">
        <f>IF(J12="","",J12)</f>
        <v>4. 8. 2020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23</v>
      </c>
      <c r="D125" s="41"/>
      <c r="E125" s="41"/>
      <c r="F125" s="28" t="str">
        <f>E15</f>
        <v>Správa železnic, státní organizace</v>
      </c>
      <c r="G125" s="41"/>
      <c r="H125" s="41"/>
      <c r="I125" s="33" t="s">
        <v>31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29</v>
      </c>
      <c r="D126" s="41"/>
      <c r="E126" s="41"/>
      <c r="F126" s="28" t="str">
        <f>IF(E18="","",E18)</f>
        <v>Vyplň údaj</v>
      </c>
      <c r="G126" s="41"/>
      <c r="H126" s="41"/>
      <c r="I126" s="33" t="s">
        <v>34</v>
      </c>
      <c r="J126" s="37" t="str">
        <f>E24</f>
        <v>L. Malý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0"/>
      <c r="B128" s="201"/>
      <c r="C128" s="202" t="s">
        <v>144</v>
      </c>
      <c r="D128" s="203" t="s">
        <v>62</v>
      </c>
      <c r="E128" s="203" t="s">
        <v>58</v>
      </c>
      <c r="F128" s="203" t="s">
        <v>59</v>
      </c>
      <c r="G128" s="203" t="s">
        <v>145</v>
      </c>
      <c r="H128" s="203" t="s">
        <v>146</v>
      </c>
      <c r="I128" s="203" t="s">
        <v>147</v>
      </c>
      <c r="J128" s="204" t="s">
        <v>121</v>
      </c>
      <c r="K128" s="205" t="s">
        <v>148</v>
      </c>
      <c r="L128" s="206"/>
      <c r="M128" s="101" t="s">
        <v>1</v>
      </c>
      <c r="N128" s="102" t="s">
        <v>41</v>
      </c>
      <c r="O128" s="102" t="s">
        <v>149</v>
      </c>
      <c r="P128" s="102" t="s">
        <v>150</v>
      </c>
      <c r="Q128" s="102" t="s">
        <v>151</v>
      </c>
      <c r="R128" s="102" t="s">
        <v>152</v>
      </c>
      <c r="S128" s="102" t="s">
        <v>153</v>
      </c>
      <c r="T128" s="103" t="s">
        <v>154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9"/>
      <c r="B129" s="40"/>
      <c r="C129" s="108" t="s">
        <v>155</v>
      </c>
      <c r="D129" s="41"/>
      <c r="E129" s="41"/>
      <c r="F129" s="41"/>
      <c r="G129" s="41"/>
      <c r="H129" s="41"/>
      <c r="I129" s="41"/>
      <c r="J129" s="207">
        <f>BK129</f>
        <v>0</v>
      </c>
      <c r="K129" s="41"/>
      <c r="L129" s="45"/>
      <c r="M129" s="104"/>
      <c r="N129" s="208"/>
      <c r="O129" s="105"/>
      <c r="P129" s="209">
        <f>P130+P155+P259</f>
        <v>0</v>
      </c>
      <c r="Q129" s="105"/>
      <c r="R129" s="209">
        <f>R130+R155+R259</f>
        <v>0</v>
      </c>
      <c r="S129" s="105"/>
      <c r="T129" s="210">
        <f>T130+T155+T259</f>
        <v>18.570265400000004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76</v>
      </c>
      <c r="AU129" s="18" t="s">
        <v>123</v>
      </c>
      <c r="BK129" s="211">
        <f>BK130+BK155+BK259</f>
        <v>0</v>
      </c>
    </row>
    <row r="130" s="12" customFormat="1" ht="25.92" customHeight="1">
      <c r="A130" s="12"/>
      <c r="B130" s="212"/>
      <c r="C130" s="213"/>
      <c r="D130" s="214" t="s">
        <v>76</v>
      </c>
      <c r="E130" s="215" t="s">
        <v>156</v>
      </c>
      <c r="F130" s="215" t="s">
        <v>157</v>
      </c>
      <c r="G130" s="213"/>
      <c r="H130" s="213"/>
      <c r="I130" s="216"/>
      <c r="J130" s="217">
        <f>BK130</f>
        <v>0</v>
      </c>
      <c r="K130" s="213"/>
      <c r="L130" s="218"/>
      <c r="M130" s="219"/>
      <c r="N130" s="220"/>
      <c r="O130" s="220"/>
      <c r="P130" s="221">
        <f>P131+P136+P139+P153</f>
        <v>0</v>
      </c>
      <c r="Q130" s="220"/>
      <c r="R130" s="221">
        <f>R131+R136+R139+R153</f>
        <v>0</v>
      </c>
      <c r="S130" s="220"/>
      <c r="T130" s="222">
        <f>T131+T136+T139+T153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85</v>
      </c>
      <c r="AT130" s="224" t="s">
        <v>76</v>
      </c>
      <c r="AU130" s="224" t="s">
        <v>77</v>
      </c>
      <c r="AY130" s="223" t="s">
        <v>158</v>
      </c>
      <c r="BK130" s="225">
        <f>BK131+BK136+BK139+BK153</f>
        <v>0</v>
      </c>
    </row>
    <row r="131" s="12" customFormat="1" ht="22.8" customHeight="1">
      <c r="A131" s="12"/>
      <c r="B131" s="212"/>
      <c r="C131" s="213"/>
      <c r="D131" s="214" t="s">
        <v>76</v>
      </c>
      <c r="E131" s="226" t="s">
        <v>159</v>
      </c>
      <c r="F131" s="226" t="s">
        <v>160</v>
      </c>
      <c r="G131" s="213"/>
      <c r="H131" s="213"/>
      <c r="I131" s="216"/>
      <c r="J131" s="227">
        <f>BK131</f>
        <v>0</v>
      </c>
      <c r="K131" s="213"/>
      <c r="L131" s="218"/>
      <c r="M131" s="219"/>
      <c r="N131" s="220"/>
      <c r="O131" s="220"/>
      <c r="P131" s="221">
        <f>SUM(P132:P135)</f>
        <v>0</v>
      </c>
      <c r="Q131" s="220"/>
      <c r="R131" s="221">
        <f>SUM(R132:R135)</f>
        <v>0</v>
      </c>
      <c r="S131" s="220"/>
      <c r="T131" s="222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85</v>
      </c>
      <c r="AT131" s="224" t="s">
        <v>76</v>
      </c>
      <c r="AU131" s="224" t="s">
        <v>85</v>
      </c>
      <c r="AY131" s="223" t="s">
        <v>158</v>
      </c>
      <c r="BK131" s="225">
        <f>SUM(BK132:BK135)</f>
        <v>0</v>
      </c>
    </row>
    <row r="132" s="2" customFormat="1" ht="49.05" customHeight="1">
      <c r="A132" s="39"/>
      <c r="B132" s="40"/>
      <c r="C132" s="228" t="s">
        <v>85</v>
      </c>
      <c r="D132" s="228" t="s">
        <v>161</v>
      </c>
      <c r="E132" s="229" t="s">
        <v>787</v>
      </c>
      <c r="F132" s="230" t="s">
        <v>788</v>
      </c>
      <c r="G132" s="231" t="s">
        <v>164</v>
      </c>
      <c r="H132" s="232">
        <v>6.21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42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165</v>
      </c>
      <c r="AT132" s="240" t="s">
        <v>161</v>
      </c>
      <c r="AU132" s="240" t="s">
        <v>87</v>
      </c>
      <c r="AY132" s="18" t="s">
        <v>158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165</v>
      </c>
      <c r="BM132" s="240" t="s">
        <v>789</v>
      </c>
    </row>
    <row r="133" s="13" customFormat="1">
      <c r="A133" s="13"/>
      <c r="B133" s="242"/>
      <c r="C133" s="243"/>
      <c r="D133" s="244" t="s">
        <v>167</v>
      </c>
      <c r="E133" s="245" t="s">
        <v>1</v>
      </c>
      <c r="F133" s="246" t="s">
        <v>790</v>
      </c>
      <c r="G133" s="243"/>
      <c r="H133" s="247">
        <v>4.0499999999999998</v>
      </c>
      <c r="I133" s="248"/>
      <c r="J133" s="243"/>
      <c r="K133" s="243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167</v>
      </c>
      <c r="AU133" s="253" t="s">
        <v>87</v>
      </c>
      <c r="AV133" s="13" t="s">
        <v>87</v>
      </c>
      <c r="AW133" s="13" t="s">
        <v>33</v>
      </c>
      <c r="AX133" s="13" t="s">
        <v>77</v>
      </c>
      <c r="AY133" s="253" t="s">
        <v>158</v>
      </c>
    </row>
    <row r="134" s="13" customFormat="1">
      <c r="A134" s="13"/>
      <c r="B134" s="242"/>
      <c r="C134" s="243"/>
      <c r="D134" s="244" t="s">
        <v>167</v>
      </c>
      <c r="E134" s="245" t="s">
        <v>1</v>
      </c>
      <c r="F134" s="246" t="s">
        <v>791</v>
      </c>
      <c r="G134" s="243"/>
      <c r="H134" s="247">
        <v>2.1600000000000001</v>
      </c>
      <c r="I134" s="248"/>
      <c r="J134" s="243"/>
      <c r="K134" s="243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167</v>
      </c>
      <c r="AU134" s="253" t="s">
        <v>87</v>
      </c>
      <c r="AV134" s="13" t="s">
        <v>87</v>
      </c>
      <c r="AW134" s="13" t="s">
        <v>33</v>
      </c>
      <c r="AX134" s="13" t="s">
        <v>77</v>
      </c>
      <c r="AY134" s="253" t="s">
        <v>158</v>
      </c>
    </row>
    <row r="135" s="15" customFormat="1">
      <c r="A135" s="15"/>
      <c r="B135" s="268"/>
      <c r="C135" s="269"/>
      <c r="D135" s="244" t="s">
        <v>167</v>
      </c>
      <c r="E135" s="270" t="s">
        <v>1</v>
      </c>
      <c r="F135" s="271" t="s">
        <v>179</v>
      </c>
      <c r="G135" s="269"/>
      <c r="H135" s="272">
        <v>6.21</v>
      </c>
      <c r="I135" s="273"/>
      <c r="J135" s="269"/>
      <c r="K135" s="269"/>
      <c r="L135" s="274"/>
      <c r="M135" s="275"/>
      <c r="N135" s="276"/>
      <c r="O135" s="276"/>
      <c r="P135" s="276"/>
      <c r="Q135" s="276"/>
      <c r="R135" s="276"/>
      <c r="S135" s="276"/>
      <c r="T135" s="27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8" t="s">
        <v>167</v>
      </c>
      <c r="AU135" s="278" t="s">
        <v>87</v>
      </c>
      <c r="AV135" s="15" t="s">
        <v>165</v>
      </c>
      <c r="AW135" s="15" t="s">
        <v>33</v>
      </c>
      <c r="AX135" s="15" t="s">
        <v>85</v>
      </c>
      <c r="AY135" s="278" t="s">
        <v>158</v>
      </c>
    </row>
    <row r="136" s="12" customFormat="1" ht="22.8" customHeight="1">
      <c r="A136" s="12"/>
      <c r="B136" s="212"/>
      <c r="C136" s="213"/>
      <c r="D136" s="214" t="s">
        <v>76</v>
      </c>
      <c r="E136" s="226" t="s">
        <v>184</v>
      </c>
      <c r="F136" s="226" t="s">
        <v>792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SUM(P137:P138)</f>
        <v>0</v>
      </c>
      <c r="Q136" s="220"/>
      <c r="R136" s="221">
        <f>SUM(R137:R138)</f>
        <v>0</v>
      </c>
      <c r="S136" s="220"/>
      <c r="T136" s="222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85</v>
      </c>
      <c r="AT136" s="224" t="s">
        <v>76</v>
      </c>
      <c r="AU136" s="224" t="s">
        <v>85</v>
      </c>
      <c r="AY136" s="223" t="s">
        <v>158</v>
      </c>
      <c r="BK136" s="225">
        <f>SUM(BK137:BK138)</f>
        <v>0</v>
      </c>
    </row>
    <row r="137" s="2" customFormat="1" ht="24.15" customHeight="1">
      <c r="A137" s="39"/>
      <c r="B137" s="40"/>
      <c r="C137" s="228" t="s">
        <v>87</v>
      </c>
      <c r="D137" s="228" t="s">
        <v>161</v>
      </c>
      <c r="E137" s="229" t="s">
        <v>306</v>
      </c>
      <c r="F137" s="230" t="s">
        <v>793</v>
      </c>
      <c r="G137" s="231" t="s">
        <v>298</v>
      </c>
      <c r="H137" s="232">
        <v>1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42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165</v>
      </c>
      <c r="AT137" s="240" t="s">
        <v>161</v>
      </c>
      <c r="AU137" s="240" t="s">
        <v>87</v>
      </c>
      <c r="AY137" s="18" t="s">
        <v>158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85</v>
      </c>
      <c r="BK137" s="241">
        <f>ROUND(I137*H137,2)</f>
        <v>0</v>
      </c>
      <c r="BL137" s="18" t="s">
        <v>165</v>
      </c>
      <c r="BM137" s="240" t="s">
        <v>794</v>
      </c>
    </row>
    <row r="138" s="2" customFormat="1" ht="24.15" customHeight="1">
      <c r="A138" s="39"/>
      <c r="B138" s="40"/>
      <c r="C138" s="228" t="s">
        <v>159</v>
      </c>
      <c r="D138" s="228" t="s">
        <v>161</v>
      </c>
      <c r="E138" s="229" t="s">
        <v>795</v>
      </c>
      <c r="F138" s="230" t="s">
        <v>796</v>
      </c>
      <c r="G138" s="231" t="s">
        <v>387</v>
      </c>
      <c r="H138" s="232">
        <v>3.5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42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165</v>
      </c>
      <c r="AT138" s="240" t="s">
        <v>161</v>
      </c>
      <c r="AU138" s="240" t="s">
        <v>87</v>
      </c>
      <c r="AY138" s="18" t="s">
        <v>158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85</v>
      </c>
      <c r="BK138" s="241">
        <f>ROUND(I138*H138,2)</f>
        <v>0</v>
      </c>
      <c r="BL138" s="18" t="s">
        <v>165</v>
      </c>
      <c r="BM138" s="240" t="s">
        <v>797</v>
      </c>
    </row>
    <row r="139" s="12" customFormat="1" ht="22.8" customHeight="1">
      <c r="A139" s="12"/>
      <c r="B139" s="212"/>
      <c r="C139" s="213"/>
      <c r="D139" s="214" t="s">
        <v>76</v>
      </c>
      <c r="E139" s="226" t="s">
        <v>393</v>
      </c>
      <c r="F139" s="226" t="s">
        <v>394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SUM(P140:P152)</f>
        <v>0</v>
      </c>
      <c r="Q139" s="220"/>
      <c r="R139" s="221">
        <f>SUM(R140:R152)</f>
        <v>0</v>
      </c>
      <c r="S139" s="220"/>
      <c r="T139" s="222">
        <f>SUM(T140:T152)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85</v>
      </c>
      <c r="AT139" s="224" t="s">
        <v>76</v>
      </c>
      <c r="AU139" s="224" t="s">
        <v>85</v>
      </c>
      <c r="AY139" s="223" t="s">
        <v>158</v>
      </c>
      <c r="BK139" s="225">
        <f>SUM(BK140:BK152)</f>
        <v>0</v>
      </c>
    </row>
    <row r="140" s="2" customFormat="1" ht="24.15" customHeight="1">
      <c r="A140" s="39"/>
      <c r="B140" s="40"/>
      <c r="C140" s="228" t="s">
        <v>165</v>
      </c>
      <c r="D140" s="228" t="s">
        <v>161</v>
      </c>
      <c r="E140" s="229" t="s">
        <v>401</v>
      </c>
      <c r="F140" s="230" t="s">
        <v>402</v>
      </c>
      <c r="G140" s="231" t="s">
        <v>387</v>
      </c>
      <c r="H140" s="232">
        <v>18.57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42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165</v>
      </c>
      <c r="AT140" s="240" t="s">
        <v>161</v>
      </c>
      <c r="AU140" s="240" t="s">
        <v>87</v>
      </c>
      <c r="AY140" s="18" t="s">
        <v>158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85</v>
      </c>
      <c r="BK140" s="241">
        <f>ROUND(I140*H140,2)</f>
        <v>0</v>
      </c>
      <c r="BL140" s="18" t="s">
        <v>165</v>
      </c>
      <c r="BM140" s="240" t="s">
        <v>798</v>
      </c>
    </row>
    <row r="141" s="2" customFormat="1" ht="24.15" customHeight="1">
      <c r="A141" s="39"/>
      <c r="B141" s="40"/>
      <c r="C141" s="228" t="s">
        <v>188</v>
      </c>
      <c r="D141" s="228" t="s">
        <v>161</v>
      </c>
      <c r="E141" s="229" t="s">
        <v>405</v>
      </c>
      <c r="F141" s="230" t="s">
        <v>406</v>
      </c>
      <c r="G141" s="231" t="s">
        <v>387</v>
      </c>
      <c r="H141" s="232">
        <v>18.57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42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165</v>
      </c>
      <c r="AT141" s="240" t="s">
        <v>161</v>
      </c>
      <c r="AU141" s="240" t="s">
        <v>87</v>
      </c>
      <c r="AY141" s="18" t="s">
        <v>158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85</v>
      </c>
      <c r="BK141" s="241">
        <f>ROUND(I141*H141,2)</f>
        <v>0</v>
      </c>
      <c r="BL141" s="18" t="s">
        <v>165</v>
      </c>
      <c r="BM141" s="240" t="s">
        <v>799</v>
      </c>
    </row>
    <row r="142" s="2" customFormat="1" ht="24.15" customHeight="1">
      <c r="A142" s="39"/>
      <c r="B142" s="40"/>
      <c r="C142" s="228" t="s">
        <v>183</v>
      </c>
      <c r="D142" s="228" t="s">
        <v>161</v>
      </c>
      <c r="E142" s="229" t="s">
        <v>409</v>
      </c>
      <c r="F142" s="230" t="s">
        <v>410</v>
      </c>
      <c r="G142" s="231" t="s">
        <v>387</v>
      </c>
      <c r="H142" s="232">
        <v>352.82999999999998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42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165</v>
      </c>
      <c r="AT142" s="240" t="s">
        <v>161</v>
      </c>
      <c r="AU142" s="240" t="s">
        <v>87</v>
      </c>
      <c r="AY142" s="18" t="s">
        <v>158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85</v>
      </c>
      <c r="BK142" s="241">
        <f>ROUND(I142*H142,2)</f>
        <v>0</v>
      </c>
      <c r="BL142" s="18" t="s">
        <v>165</v>
      </c>
      <c r="BM142" s="240" t="s">
        <v>800</v>
      </c>
    </row>
    <row r="143" s="13" customFormat="1">
      <c r="A143" s="13"/>
      <c r="B143" s="242"/>
      <c r="C143" s="243"/>
      <c r="D143" s="244" t="s">
        <v>167</v>
      </c>
      <c r="E143" s="243"/>
      <c r="F143" s="246" t="s">
        <v>801</v>
      </c>
      <c r="G143" s="243"/>
      <c r="H143" s="247">
        <v>352.82999999999998</v>
      </c>
      <c r="I143" s="248"/>
      <c r="J143" s="243"/>
      <c r="K143" s="243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167</v>
      </c>
      <c r="AU143" s="253" t="s">
        <v>87</v>
      </c>
      <c r="AV143" s="13" t="s">
        <v>87</v>
      </c>
      <c r="AW143" s="13" t="s">
        <v>4</v>
      </c>
      <c r="AX143" s="13" t="s">
        <v>85</v>
      </c>
      <c r="AY143" s="253" t="s">
        <v>158</v>
      </c>
    </row>
    <row r="144" s="2" customFormat="1" ht="24.15" customHeight="1">
      <c r="A144" s="39"/>
      <c r="B144" s="40"/>
      <c r="C144" s="228" t="s">
        <v>199</v>
      </c>
      <c r="D144" s="228" t="s">
        <v>161</v>
      </c>
      <c r="E144" s="229" t="s">
        <v>802</v>
      </c>
      <c r="F144" s="230" t="s">
        <v>803</v>
      </c>
      <c r="G144" s="231" t="s">
        <v>387</v>
      </c>
      <c r="H144" s="232">
        <v>0.10000000000000001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42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165</v>
      </c>
      <c r="AT144" s="240" t="s">
        <v>161</v>
      </c>
      <c r="AU144" s="240" t="s">
        <v>87</v>
      </c>
      <c r="AY144" s="18" t="s">
        <v>158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85</v>
      </c>
      <c r="BK144" s="241">
        <f>ROUND(I144*H144,2)</f>
        <v>0</v>
      </c>
      <c r="BL144" s="18" t="s">
        <v>165</v>
      </c>
      <c r="BM144" s="240" t="s">
        <v>804</v>
      </c>
    </row>
    <row r="145" s="2" customFormat="1">
      <c r="A145" s="39"/>
      <c r="B145" s="40"/>
      <c r="C145" s="41"/>
      <c r="D145" s="244" t="s">
        <v>173</v>
      </c>
      <c r="E145" s="41"/>
      <c r="F145" s="254" t="s">
        <v>805</v>
      </c>
      <c r="G145" s="41"/>
      <c r="H145" s="41"/>
      <c r="I145" s="255"/>
      <c r="J145" s="41"/>
      <c r="K145" s="41"/>
      <c r="L145" s="45"/>
      <c r="M145" s="256"/>
      <c r="N145" s="257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173</v>
      </c>
      <c r="AU145" s="18" t="s">
        <v>87</v>
      </c>
    </row>
    <row r="146" s="2" customFormat="1" ht="24.15" customHeight="1">
      <c r="A146" s="39"/>
      <c r="B146" s="40"/>
      <c r="C146" s="228" t="s">
        <v>203</v>
      </c>
      <c r="D146" s="228" t="s">
        <v>161</v>
      </c>
      <c r="E146" s="229" t="s">
        <v>806</v>
      </c>
      <c r="F146" s="230" t="s">
        <v>807</v>
      </c>
      <c r="G146" s="231" t="s">
        <v>387</v>
      </c>
      <c r="H146" s="232">
        <v>11.304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42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165</v>
      </c>
      <c r="AT146" s="240" t="s">
        <v>161</v>
      </c>
      <c r="AU146" s="240" t="s">
        <v>87</v>
      </c>
      <c r="AY146" s="18" t="s">
        <v>158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85</v>
      </c>
      <c r="BK146" s="241">
        <f>ROUND(I146*H146,2)</f>
        <v>0</v>
      </c>
      <c r="BL146" s="18" t="s">
        <v>165</v>
      </c>
      <c r="BM146" s="240" t="s">
        <v>808</v>
      </c>
    </row>
    <row r="147" s="2" customFormat="1" ht="24.15" customHeight="1">
      <c r="A147" s="39"/>
      <c r="B147" s="40"/>
      <c r="C147" s="228" t="s">
        <v>184</v>
      </c>
      <c r="D147" s="228" t="s">
        <v>161</v>
      </c>
      <c r="E147" s="229" t="s">
        <v>809</v>
      </c>
      <c r="F147" s="230" t="s">
        <v>810</v>
      </c>
      <c r="G147" s="231" t="s">
        <v>387</v>
      </c>
      <c r="H147" s="232">
        <v>2.1000000000000001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42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165</v>
      </c>
      <c r="AT147" s="240" t="s">
        <v>161</v>
      </c>
      <c r="AU147" s="240" t="s">
        <v>87</v>
      </c>
      <c r="AY147" s="18" t="s">
        <v>158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85</v>
      </c>
      <c r="BK147" s="241">
        <f>ROUND(I147*H147,2)</f>
        <v>0</v>
      </c>
      <c r="BL147" s="18" t="s">
        <v>165</v>
      </c>
      <c r="BM147" s="240" t="s">
        <v>811</v>
      </c>
    </row>
    <row r="148" s="2" customFormat="1" ht="24.15" customHeight="1">
      <c r="A148" s="39"/>
      <c r="B148" s="40"/>
      <c r="C148" s="228" t="s">
        <v>210</v>
      </c>
      <c r="D148" s="228" t="s">
        <v>161</v>
      </c>
      <c r="E148" s="229" t="s">
        <v>812</v>
      </c>
      <c r="F148" s="230" t="s">
        <v>813</v>
      </c>
      <c r="G148" s="231" t="s">
        <v>387</v>
      </c>
      <c r="H148" s="232">
        <v>5.5590000000000002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42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165</v>
      </c>
      <c r="AT148" s="240" t="s">
        <v>161</v>
      </c>
      <c r="AU148" s="240" t="s">
        <v>87</v>
      </c>
      <c r="AY148" s="18" t="s">
        <v>158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85</v>
      </c>
      <c r="BK148" s="241">
        <f>ROUND(I148*H148,2)</f>
        <v>0</v>
      </c>
      <c r="BL148" s="18" t="s">
        <v>165</v>
      </c>
      <c r="BM148" s="240" t="s">
        <v>814</v>
      </c>
    </row>
    <row r="149" s="13" customFormat="1">
      <c r="A149" s="13"/>
      <c r="B149" s="242"/>
      <c r="C149" s="243"/>
      <c r="D149" s="244" t="s">
        <v>167</v>
      </c>
      <c r="E149" s="245" t="s">
        <v>1</v>
      </c>
      <c r="F149" s="246" t="s">
        <v>815</v>
      </c>
      <c r="G149" s="243"/>
      <c r="H149" s="247">
        <v>18.963000000000001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167</v>
      </c>
      <c r="AU149" s="253" t="s">
        <v>87</v>
      </c>
      <c r="AV149" s="13" t="s">
        <v>87</v>
      </c>
      <c r="AW149" s="13" t="s">
        <v>33</v>
      </c>
      <c r="AX149" s="13" t="s">
        <v>77</v>
      </c>
      <c r="AY149" s="253" t="s">
        <v>158</v>
      </c>
    </row>
    <row r="150" s="13" customFormat="1">
      <c r="A150" s="13"/>
      <c r="B150" s="242"/>
      <c r="C150" s="243"/>
      <c r="D150" s="244" t="s">
        <v>167</v>
      </c>
      <c r="E150" s="245" t="s">
        <v>1</v>
      </c>
      <c r="F150" s="246" t="s">
        <v>816</v>
      </c>
      <c r="G150" s="243"/>
      <c r="H150" s="247">
        <v>-11.304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167</v>
      </c>
      <c r="AU150" s="253" t="s">
        <v>87</v>
      </c>
      <c r="AV150" s="13" t="s">
        <v>87</v>
      </c>
      <c r="AW150" s="13" t="s">
        <v>33</v>
      </c>
      <c r="AX150" s="13" t="s">
        <v>77</v>
      </c>
      <c r="AY150" s="253" t="s">
        <v>158</v>
      </c>
    </row>
    <row r="151" s="13" customFormat="1">
      <c r="A151" s="13"/>
      <c r="B151" s="242"/>
      <c r="C151" s="243"/>
      <c r="D151" s="244" t="s">
        <v>167</v>
      </c>
      <c r="E151" s="245" t="s">
        <v>1</v>
      </c>
      <c r="F151" s="246" t="s">
        <v>817</v>
      </c>
      <c r="G151" s="243"/>
      <c r="H151" s="247">
        <v>-2.1000000000000001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167</v>
      </c>
      <c r="AU151" s="253" t="s">
        <v>87</v>
      </c>
      <c r="AV151" s="13" t="s">
        <v>87</v>
      </c>
      <c r="AW151" s="13" t="s">
        <v>33</v>
      </c>
      <c r="AX151" s="13" t="s">
        <v>77</v>
      </c>
      <c r="AY151" s="253" t="s">
        <v>158</v>
      </c>
    </row>
    <row r="152" s="15" customFormat="1">
      <c r="A152" s="15"/>
      <c r="B152" s="268"/>
      <c r="C152" s="269"/>
      <c r="D152" s="244" t="s">
        <v>167</v>
      </c>
      <c r="E152" s="270" t="s">
        <v>1</v>
      </c>
      <c r="F152" s="271" t="s">
        <v>179</v>
      </c>
      <c r="G152" s="269"/>
      <c r="H152" s="272">
        <v>5.5590000000000002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8" t="s">
        <v>167</v>
      </c>
      <c r="AU152" s="278" t="s">
        <v>87</v>
      </c>
      <c r="AV152" s="15" t="s">
        <v>165</v>
      </c>
      <c r="AW152" s="15" t="s">
        <v>33</v>
      </c>
      <c r="AX152" s="15" t="s">
        <v>85</v>
      </c>
      <c r="AY152" s="278" t="s">
        <v>158</v>
      </c>
    </row>
    <row r="153" s="12" customFormat="1" ht="22.8" customHeight="1">
      <c r="A153" s="12"/>
      <c r="B153" s="212"/>
      <c r="C153" s="213"/>
      <c r="D153" s="214" t="s">
        <v>76</v>
      </c>
      <c r="E153" s="226" t="s">
        <v>423</v>
      </c>
      <c r="F153" s="226" t="s">
        <v>424</v>
      </c>
      <c r="G153" s="213"/>
      <c r="H153" s="213"/>
      <c r="I153" s="216"/>
      <c r="J153" s="227">
        <f>BK153</f>
        <v>0</v>
      </c>
      <c r="K153" s="213"/>
      <c r="L153" s="218"/>
      <c r="M153" s="219"/>
      <c r="N153" s="220"/>
      <c r="O153" s="220"/>
      <c r="P153" s="221">
        <f>P154</f>
        <v>0</v>
      </c>
      <c r="Q153" s="220"/>
      <c r="R153" s="221">
        <f>R154</f>
        <v>0</v>
      </c>
      <c r="S153" s="220"/>
      <c r="T153" s="222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3" t="s">
        <v>85</v>
      </c>
      <c r="AT153" s="224" t="s">
        <v>76</v>
      </c>
      <c r="AU153" s="224" t="s">
        <v>85</v>
      </c>
      <c r="AY153" s="223" t="s">
        <v>158</v>
      </c>
      <c r="BK153" s="225">
        <f>BK154</f>
        <v>0</v>
      </c>
    </row>
    <row r="154" s="2" customFormat="1" ht="14.4" customHeight="1">
      <c r="A154" s="39"/>
      <c r="B154" s="40"/>
      <c r="C154" s="228" t="s">
        <v>216</v>
      </c>
      <c r="D154" s="228" t="s">
        <v>161</v>
      </c>
      <c r="E154" s="229" t="s">
        <v>426</v>
      </c>
      <c r="F154" s="230" t="s">
        <v>427</v>
      </c>
      <c r="G154" s="231" t="s">
        <v>387</v>
      </c>
      <c r="H154" s="232">
        <v>10.66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42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165</v>
      </c>
      <c r="AT154" s="240" t="s">
        <v>161</v>
      </c>
      <c r="AU154" s="240" t="s">
        <v>87</v>
      </c>
      <c r="AY154" s="18" t="s">
        <v>158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85</v>
      </c>
      <c r="BK154" s="241">
        <f>ROUND(I154*H154,2)</f>
        <v>0</v>
      </c>
      <c r="BL154" s="18" t="s">
        <v>165</v>
      </c>
      <c r="BM154" s="240" t="s">
        <v>818</v>
      </c>
    </row>
    <row r="155" s="12" customFormat="1" ht="25.92" customHeight="1">
      <c r="A155" s="12"/>
      <c r="B155" s="212"/>
      <c r="C155" s="213"/>
      <c r="D155" s="214" t="s">
        <v>76</v>
      </c>
      <c r="E155" s="215" t="s">
        <v>429</v>
      </c>
      <c r="F155" s="215" t="s">
        <v>430</v>
      </c>
      <c r="G155" s="213"/>
      <c r="H155" s="213"/>
      <c r="I155" s="216"/>
      <c r="J155" s="217">
        <f>BK155</f>
        <v>0</v>
      </c>
      <c r="K155" s="213"/>
      <c r="L155" s="218"/>
      <c r="M155" s="219"/>
      <c r="N155" s="220"/>
      <c r="O155" s="220"/>
      <c r="P155" s="221">
        <f>P156+P159+P196+P230+P243+P250</f>
        <v>0</v>
      </c>
      <c r="Q155" s="220"/>
      <c r="R155" s="221">
        <f>R156+R159+R196+R230+R243+R250</f>
        <v>0</v>
      </c>
      <c r="S155" s="220"/>
      <c r="T155" s="222">
        <f>T156+T159+T196+T230+T243+T250</f>
        <v>18.570265400000004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87</v>
      </c>
      <c r="AT155" s="224" t="s">
        <v>76</v>
      </c>
      <c r="AU155" s="224" t="s">
        <v>77</v>
      </c>
      <c r="AY155" s="223" t="s">
        <v>158</v>
      </c>
      <c r="BK155" s="225">
        <f>BK156+BK159+BK196+BK230+BK243+BK250</f>
        <v>0</v>
      </c>
    </row>
    <row r="156" s="12" customFormat="1" ht="22.8" customHeight="1">
      <c r="A156" s="12"/>
      <c r="B156" s="212"/>
      <c r="C156" s="213"/>
      <c r="D156" s="214" t="s">
        <v>76</v>
      </c>
      <c r="E156" s="226" t="s">
        <v>436</v>
      </c>
      <c r="F156" s="226" t="s">
        <v>819</v>
      </c>
      <c r="G156" s="213"/>
      <c r="H156" s="213"/>
      <c r="I156" s="216"/>
      <c r="J156" s="227">
        <f>BK156</f>
        <v>0</v>
      </c>
      <c r="K156" s="213"/>
      <c r="L156" s="218"/>
      <c r="M156" s="219"/>
      <c r="N156" s="220"/>
      <c r="O156" s="220"/>
      <c r="P156" s="221">
        <f>SUM(P157:P158)</f>
        <v>0</v>
      </c>
      <c r="Q156" s="220"/>
      <c r="R156" s="221">
        <f>SUM(R157:R158)</f>
        <v>0</v>
      </c>
      <c r="S156" s="220"/>
      <c r="T156" s="222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3" t="s">
        <v>87</v>
      </c>
      <c r="AT156" s="224" t="s">
        <v>76</v>
      </c>
      <c r="AU156" s="224" t="s">
        <v>85</v>
      </c>
      <c r="AY156" s="223" t="s">
        <v>158</v>
      </c>
      <c r="BK156" s="225">
        <f>SUM(BK157:BK158)</f>
        <v>0</v>
      </c>
    </row>
    <row r="157" s="2" customFormat="1" ht="24.15" customHeight="1">
      <c r="A157" s="39"/>
      <c r="B157" s="40"/>
      <c r="C157" s="228" t="s">
        <v>220</v>
      </c>
      <c r="D157" s="228" t="s">
        <v>161</v>
      </c>
      <c r="E157" s="229" t="s">
        <v>820</v>
      </c>
      <c r="F157" s="230" t="s">
        <v>821</v>
      </c>
      <c r="G157" s="231" t="s">
        <v>171</v>
      </c>
      <c r="H157" s="232">
        <v>1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42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249</v>
      </c>
      <c r="AT157" s="240" t="s">
        <v>161</v>
      </c>
      <c r="AU157" s="240" t="s">
        <v>87</v>
      </c>
      <c r="AY157" s="18" t="s">
        <v>158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85</v>
      </c>
      <c r="BK157" s="241">
        <f>ROUND(I157*H157,2)</f>
        <v>0</v>
      </c>
      <c r="BL157" s="18" t="s">
        <v>249</v>
      </c>
      <c r="BM157" s="240" t="s">
        <v>822</v>
      </c>
    </row>
    <row r="158" s="2" customFormat="1" ht="14.4" customHeight="1">
      <c r="A158" s="39"/>
      <c r="B158" s="40"/>
      <c r="C158" s="290" t="s">
        <v>227</v>
      </c>
      <c r="D158" s="290" t="s">
        <v>290</v>
      </c>
      <c r="E158" s="291" t="s">
        <v>823</v>
      </c>
      <c r="F158" s="292" t="s">
        <v>824</v>
      </c>
      <c r="G158" s="293" t="s">
        <v>171</v>
      </c>
      <c r="H158" s="294">
        <v>1</v>
      </c>
      <c r="I158" s="295"/>
      <c r="J158" s="296">
        <f>ROUND(I158*H158,2)</f>
        <v>0</v>
      </c>
      <c r="K158" s="297"/>
      <c r="L158" s="298"/>
      <c r="M158" s="299" t="s">
        <v>1</v>
      </c>
      <c r="N158" s="300" t="s">
        <v>42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336</v>
      </c>
      <c r="AT158" s="240" t="s">
        <v>290</v>
      </c>
      <c r="AU158" s="240" t="s">
        <v>87</v>
      </c>
      <c r="AY158" s="18" t="s">
        <v>158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85</v>
      </c>
      <c r="BK158" s="241">
        <f>ROUND(I158*H158,2)</f>
        <v>0</v>
      </c>
      <c r="BL158" s="18" t="s">
        <v>249</v>
      </c>
      <c r="BM158" s="240" t="s">
        <v>825</v>
      </c>
    </row>
    <row r="159" s="12" customFormat="1" ht="22.8" customHeight="1">
      <c r="A159" s="12"/>
      <c r="B159" s="212"/>
      <c r="C159" s="213"/>
      <c r="D159" s="214" t="s">
        <v>76</v>
      </c>
      <c r="E159" s="226" t="s">
        <v>826</v>
      </c>
      <c r="F159" s="226" t="s">
        <v>827</v>
      </c>
      <c r="G159" s="213"/>
      <c r="H159" s="213"/>
      <c r="I159" s="216"/>
      <c r="J159" s="227">
        <f>BK159</f>
        <v>0</v>
      </c>
      <c r="K159" s="213"/>
      <c r="L159" s="218"/>
      <c r="M159" s="219"/>
      <c r="N159" s="220"/>
      <c r="O159" s="220"/>
      <c r="P159" s="221">
        <f>SUM(P160:P195)</f>
        <v>0</v>
      </c>
      <c r="Q159" s="220"/>
      <c r="R159" s="221">
        <f>SUM(R160:R195)</f>
        <v>0</v>
      </c>
      <c r="S159" s="220"/>
      <c r="T159" s="222">
        <f>SUM(T160:T195)</f>
        <v>2.3544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3" t="s">
        <v>87</v>
      </c>
      <c r="AT159" s="224" t="s">
        <v>76</v>
      </c>
      <c r="AU159" s="224" t="s">
        <v>85</v>
      </c>
      <c r="AY159" s="223" t="s">
        <v>158</v>
      </c>
      <c r="BK159" s="225">
        <f>SUM(BK160:BK195)</f>
        <v>0</v>
      </c>
    </row>
    <row r="160" s="2" customFormat="1" ht="14.4" customHeight="1">
      <c r="A160" s="39"/>
      <c r="B160" s="40"/>
      <c r="C160" s="228" t="s">
        <v>236</v>
      </c>
      <c r="D160" s="228" t="s">
        <v>161</v>
      </c>
      <c r="E160" s="229" t="s">
        <v>828</v>
      </c>
      <c r="F160" s="230" t="s">
        <v>829</v>
      </c>
      <c r="G160" s="231" t="s">
        <v>223</v>
      </c>
      <c r="H160" s="232">
        <v>214.19999999999999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42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249</v>
      </c>
      <c r="AT160" s="240" t="s">
        <v>161</v>
      </c>
      <c r="AU160" s="240" t="s">
        <v>87</v>
      </c>
      <c r="AY160" s="18" t="s">
        <v>158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85</v>
      </c>
      <c r="BK160" s="241">
        <f>ROUND(I160*H160,2)</f>
        <v>0</v>
      </c>
      <c r="BL160" s="18" t="s">
        <v>249</v>
      </c>
      <c r="BM160" s="240" t="s">
        <v>830</v>
      </c>
    </row>
    <row r="161" s="13" customFormat="1">
      <c r="A161" s="13"/>
      <c r="B161" s="242"/>
      <c r="C161" s="243"/>
      <c r="D161" s="244" t="s">
        <v>167</v>
      </c>
      <c r="E161" s="245" t="s">
        <v>1</v>
      </c>
      <c r="F161" s="246" t="s">
        <v>831</v>
      </c>
      <c r="G161" s="243"/>
      <c r="H161" s="247">
        <v>214.19999999999999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167</v>
      </c>
      <c r="AU161" s="253" t="s">
        <v>87</v>
      </c>
      <c r="AV161" s="13" t="s">
        <v>87</v>
      </c>
      <c r="AW161" s="13" t="s">
        <v>33</v>
      </c>
      <c r="AX161" s="13" t="s">
        <v>85</v>
      </c>
      <c r="AY161" s="253" t="s">
        <v>158</v>
      </c>
    </row>
    <row r="162" s="2" customFormat="1" ht="24.15" customHeight="1">
      <c r="A162" s="39"/>
      <c r="B162" s="40"/>
      <c r="C162" s="228" t="s">
        <v>8</v>
      </c>
      <c r="D162" s="228" t="s">
        <v>161</v>
      </c>
      <c r="E162" s="229" t="s">
        <v>832</v>
      </c>
      <c r="F162" s="230" t="s">
        <v>833</v>
      </c>
      <c r="G162" s="231" t="s">
        <v>164</v>
      </c>
      <c r="H162" s="232">
        <v>8.2599999999999998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42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249</v>
      </c>
      <c r="AT162" s="240" t="s">
        <v>161</v>
      </c>
      <c r="AU162" s="240" t="s">
        <v>87</v>
      </c>
      <c r="AY162" s="18" t="s">
        <v>158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85</v>
      </c>
      <c r="BK162" s="241">
        <f>ROUND(I162*H162,2)</f>
        <v>0</v>
      </c>
      <c r="BL162" s="18" t="s">
        <v>249</v>
      </c>
      <c r="BM162" s="240" t="s">
        <v>834</v>
      </c>
    </row>
    <row r="163" s="13" customFormat="1">
      <c r="A163" s="13"/>
      <c r="B163" s="242"/>
      <c r="C163" s="243"/>
      <c r="D163" s="244" t="s">
        <v>167</v>
      </c>
      <c r="E163" s="245" t="s">
        <v>1</v>
      </c>
      <c r="F163" s="246" t="s">
        <v>835</v>
      </c>
      <c r="G163" s="243"/>
      <c r="H163" s="247">
        <v>4.4969999999999999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167</v>
      </c>
      <c r="AU163" s="253" t="s">
        <v>87</v>
      </c>
      <c r="AV163" s="13" t="s">
        <v>87</v>
      </c>
      <c r="AW163" s="13" t="s">
        <v>33</v>
      </c>
      <c r="AX163" s="13" t="s">
        <v>77</v>
      </c>
      <c r="AY163" s="253" t="s">
        <v>158</v>
      </c>
    </row>
    <row r="164" s="13" customFormat="1">
      <c r="A164" s="13"/>
      <c r="B164" s="242"/>
      <c r="C164" s="243"/>
      <c r="D164" s="244" t="s">
        <v>167</v>
      </c>
      <c r="E164" s="245" t="s">
        <v>1</v>
      </c>
      <c r="F164" s="246" t="s">
        <v>836</v>
      </c>
      <c r="G164" s="243"/>
      <c r="H164" s="247">
        <v>1.639</v>
      </c>
      <c r="I164" s="248"/>
      <c r="J164" s="243"/>
      <c r="K164" s="243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167</v>
      </c>
      <c r="AU164" s="253" t="s">
        <v>87</v>
      </c>
      <c r="AV164" s="13" t="s">
        <v>87</v>
      </c>
      <c r="AW164" s="13" t="s">
        <v>33</v>
      </c>
      <c r="AX164" s="13" t="s">
        <v>77</v>
      </c>
      <c r="AY164" s="253" t="s">
        <v>158</v>
      </c>
    </row>
    <row r="165" s="13" customFormat="1">
      <c r="A165" s="13"/>
      <c r="B165" s="242"/>
      <c r="C165" s="243"/>
      <c r="D165" s="244" t="s">
        <v>167</v>
      </c>
      <c r="E165" s="245" t="s">
        <v>1</v>
      </c>
      <c r="F165" s="246" t="s">
        <v>837</v>
      </c>
      <c r="G165" s="243"/>
      <c r="H165" s="247">
        <v>1.5589999999999999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167</v>
      </c>
      <c r="AU165" s="253" t="s">
        <v>87</v>
      </c>
      <c r="AV165" s="13" t="s">
        <v>87</v>
      </c>
      <c r="AW165" s="13" t="s">
        <v>33</v>
      </c>
      <c r="AX165" s="13" t="s">
        <v>77</v>
      </c>
      <c r="AY165" s="253" t="s">
        <v>158</v>
      </c>
    </row>
    <row r="166" s="13" customFormat="1">
      <c r="A166" s="13"/>
      <c r="B166" s="242"/>
      <c r="C166" s="243"/>
      <c r="D166" s="244" t="s">
        <v>167</v>
      </c>
      <c r="E166" s="245" t="s">
        <v>1</v>
      </c>
      <c r="F166" s="246" t="s">
        <v>838</v>
      </c>
      <c r="G166" s="243"/>
      <c r="H166" s="247">
        <v>0.56499999999999995</v>
      </c>
      <c r="I166" s="248"/>
      <c r="J166" s="243"/>
      <c r="K166" s="243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167</v>
      </c>
      <c r="AU166" s="253" t="s">
        <v>87</v>
      </c>
      <c r="AV166" s="13" t="s">
        <v>87</v>
      </c>
      <c r="AW166" s="13" t="s">
        <v>33</v>
      </c>
      <c r="AX166" s="13" t="s">
        <v>77</v>
      </c>
      <c r="AY166" s="253" t="s">
        <v>158</v>
      </c>
    </row>
    <row r="167" s="15" customFormat="1">
      <c r="A167" s="15"/>
      <c r="B167" s="268"/>
      <c r="C167" s="269"/>
      <c r="D167" s="244" t="s">
        <v>167</v>
      </c>
      <c r="E167" s="270" t="s">
        <v>1</v>
      </c>
      <c r="F167" s="271" t="s">
        <v>179</v>
      </c>
      <c r="G167" s="269"/>
      <c r="H167" s="272">
        <v>8.2599999999999998</v>
      </c>
      <c r="I167" s="273"/>
      <c r="J167" s="269"/>
      <c r="K167" s="269"/>
      <c r="L167" s="274"/>
      <c r="M167" s="275"/>
      <c r="N167" s="276"/>
      <c r="O167" s="276"/>
      <c r="P167" s="276"/>
      <c r="Q167" s="276"/>
      <c r="R167" s="276"/>
      <c r="S167" s="276"/>
      <c r="T167" s="27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8" t="s">
        <v>167</v>
      </c>
      <c r="AU167" s="278" t="s">
        <v>87</v>
      </c>
      <c r="AV167" s="15" t="s">
        <v>165</v>
      </c>
      <c r="AW167" s="15" t="s">
        <v>33</v>
      </c>
      <c r="AX167" s="15" t="s">
        <v>85</v>
      </c>
      <c r="AY167" s="278" t="s">
        <v>158</v>
      </c>
    </row>
    <row r="168" s="2" customFormat="1" ht="24.15" customHeight="1">
      <c r="A168" s="39"/>
      <c r="B168" s="40"/>
      <c r="C168" s="228" t="s">
        <v>249</v>
      </c>
      <c r="D168" s="228" t="s">
        <v>161</v>
      </c>
      <c r="E168" s="229" t="s">
        <v>839</v>
      </c>
      <c r="F168" s="230" t="s">
        <v>840</v>
      </c>
      <c r="G168" s="231" t="s">
        <v>223</v>
      </c>
      <c r="H168" s="232">
        <v>64.260000000000005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42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249</v>
      </c>
      <c r="AT168" s="240" t="s">
        <v>161</v>
      </c>
      <c r="AU168" s="240" t="s">
        <v>87</v>
      </c>
      <c r="AY168" s="18" t="s">
        <v>158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85</v>
      </c>
      <c r="BK168" s="241">
        <f>ROUND(I168*H168,2)</f>
        <v>0</v>
      </c>
      <c r="BL168" s="18" t="s">
        <v>249</v>
      </c>
      <c r="BM168" s="240" t="s">
        <v>841</v>
      </c>
    </row>
    <row r="169" s="13" customFormat="1">
      <c r="A169" s="13"/>
      <c r="B169" s="242"/>
      <c r="C169" s="243"/>
      <c r="D169" s="244" t="s">
        <v>167</v>
      </c>
      <c r="E169" s="243"/>
      <c r="F169" s="246" t="s">
        <v>842</v>
      </c>
      <c r="G169" s="243"/>
      <c r="H169" s="247">
        <v>64.260000000000005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167</v>
      </c>
      <c r="AU169" s="253" t="s">
        <v>87</v>
      </c>
      <c r="AV169" s="13" t="s">
        <v>87</v>
      </c>
      <c r="AW169" s="13" t="s">
        <v>4</v>
      </c>
      <c r="AX169" s="13" t="s">
        <v>85</v>
      </c>
      <c r="AY169" s="253" t="s">
        <v>158</v>
      </c>
    </row>
    <row r="170" s="2" customFormat="1" ht="24.15" customHeight="1">
      <c r="A170" s="39"/>
      <c r="B170" s="40"/>
      <c r="C170" s="228" t="s">
        <v>259</v>
      </c>
      <c r="D170" s="228" t="s">
        <v>161</v>
      </c>
      <c r="E170" s="229" t="s">
        <v>843</v>
      </c>
      <c r="F170" s="230" t="s">
        <v>844</v>
      </c>
      <c r="G170" s="231" t="s">
        <v>195</v>
      </c>
      <c r="H170" s="232">
        <v>163.5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42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249</v>
      </c>
      <c r="AT170" s="240" t="s">
        <v>161</v>
      </c>
      <c r="AU170" s="240" t="s">
        <v>87</v>
      </c>
      <c r="AY170" s="18" t="s">
        <v>158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85</v>
      </c>
      <c r="BK170" s="241">
        <f>ROUND(I170*H170,2)</f>
        <v>0</v>
      </c>
      <c r="BL170" s="18" t="s">
        <v>249</v>
      </c>
      <c r="BM170" s="240" t="s">
        <v>845</v>
      </c>
    </row>
    <row r="171" s="13" customFormat="1">
      <c r="A171" s="13"/>
      <c r="B171" s="242"/>
      <c r="C171" s="243"/>
      <c r="D171" s="244" t="s">
        <v>167</v>
      </c>
      <c r="E171" s="245" t="s">
        <v>1</v>
      </c>
      <c r="F171" s="246" t="s">
        <v>846</v>
      </c>
      <c r="G171" s="243"/>
      <c r="H171" s="247">
        <v>214.19999999999999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167</v>
      </c>
      <c r="AU171" s="253" t="s">
        <v>87</v>
      </c>
      <c r="AV171" s="13" t="s">
        <v>87</v>
      </c>
      <c r="AW171" s="13" t="s">
        <v>33</v>
      </c>
      <c r="AX171" s="13" t="s">
        <v>77</v>
      </c>
      <c r="AY171" s="253" t="s">
        <v>158</v>
      </c>
    </row>
    <row r="172" s="13" customFormat="1">
      <c r="A172" s="13"/>
      <c r="B172" s="242"/>
      <c r="C172" s="243"/>
      <c r="D172" s="244" t="s">
        <v>167</v>
      </c>
      <c r="E172" s="245" t="s">
        <v>1</v>
      </c>
      <c r="F172" s="246" t="s">
        <v>847</v>
      </c>
      <c r="G172" s="243"/>
      <c r="H172" s="247">
        <v>-50.700000000000003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167</v>
      </c>
      <c r="AU172" s="253" t="s">
        <v>87</v>
      </c>
      <c r="AV172" s="13" t="s">
        <v>87</v>
      </c>
      <c r="AW172" s="13" t="s">
        <v>33</v>
      </c>
      <c r="AX172" s="13" t="s">
        <v>77</v>
      </c>
      <c r="AY172" s="253" t="s">
        <v>158</v>
      </c>
    </row>
    <row r="173" s="15" customFormat="1">
      <c r="A173" s="15"/>
      <c r="B173" s="268"/>
      <c r="C173" s="269"/>
      <c r="D173" s="244" t="s">
        <v>167</v>
      </c>
      <c r="E173" s="270" t="s">
        <v>1</v>
      </c>
      <c r="F173" s="271" t="s">
        <v>179</v>
      </c>
      <c r="G173" s="269"/>
      <c r="H173" s="272">
        <v>163.5</v>
      </c>
      <c r="I173" s="273"/>
      <c r="J173" s="269"/>
      <c r="K173" s="269"/>
      <c r="L173" s="274"/>
      <c r="M173" s="275"/>
      <c r="N173" s="276"/>
      <c r="O173" s="276"/>
      <c r="P173" s="276"/>
      <c r="Q173" s="276"/>
      <c r="R173" s="276"/>
      <c r="S173" s="276"/>
      <c r="T173" s="27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8" t="s">
        <v>167</v>
      </c>
      <c r="AU173" s="278" t="s">
        <v>87</v>
      </c>
      <c r="AV173" s="15" t="s">
        <v>165</v>
      </c>
      <c r="AW173" s="15" t="s">
        <v>33</v>
      </c>
      <c r="AX173" s="15" t="s">
        <v>85</v>
      </c>
      <c r="AY173" s="278" t="s">
        <v>158</v>
      </c>
    </row>
    <row r="174" s="2" customFormat="1" ht="14.4" customHeight="1">
      <c r="A174" s="39"/>
      <c r="B174" s="40"/>
      <c r="C174" s="290" t="s">
        <v>269</v>
      </c>
      <c r="D174" s="290" t="s">
        <v>290</v>
      </c>
      <c r="E174" s="291" t="s">
        <v>848</v>
      </c>
      <c r="F174" s="292" t="s">
        <v>849</v>
      </c>
      <c r="G174" s="293" t="s">
        <v>164</v>
      </c>
      <c r="H174" s="294">
        <v>4.4969999999999999</v>
      </c>
      <c r="I174" s="295"/>
      <c r="J174" s="296">
        <f>ROUND(I174*H174,2)</f>
        <v>0</v>
      </c>
      <c r="K174" s="297"/>
      <c r="L174" s="298"/>
      <c r="M174" s="299" t="s">
        <v>1</v>
      </c>
      <c r="N174" s="300" t="s">
        <v>42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336</v>
      </c>
      <c r="AT174" s="240" t="s">
        <v>290</v>
      </c>
      <c r="AU174" s="240" t="s">
        <v>87</v>
      </c>
      <c r="AY174" s="18" t="s">
        <v>158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85</v>
      </c>
      <c r="BK174" s="241">
        <f>ROUND(I174*H174,2)</f>
        <v>0</v>
      </c>
      <c r="BL174" s="18" t="s">
        <v>249</v>
      </c>
      <c r="BM174" s="240" t="s">
        <v>850</v>
      </c>
    </row>
    <row r="175" s="13" customFormat="1">
      <c r="A175" s="13"/>
      <c r="B175" s="242"/>
      <c r="C175" s="243"/>
      <c r="D175" s="244" t="s">
        <v>167</v>
      </c>
      <c r="E175" s="245" t="s">
        <v>1</v>
      </c>
      <c r="F175" s="246" t="s">
        <v>851</v>
      </c>
      <c r="G175" s="243"/>
      <c r="H175" s="247">
        <v>4.0880000000000001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167</v>
      </c>
      <c r="AU175" s="253" t="s">
        <v>87</v>
      </c>
      <c r="AV175" s="13" t="s">
        <v>87</v>
      </c>
      <c r="AW175" s="13" t="s">
        <v>33</v>
      </c>
      <c r="AX175" s="13" t="s">
        <v>85</v>
      </c>
      <c r="AY175" s="253" t="s">
        <v>158</v>
      </c>
    </row>
    <row r="176" s="13" customFormat="1">
      <c r="A176" s="13"/>
      <c r="B176" s="242"/>
      <c r="C176" s="243"/>
      <c r="D176" s="244" t="s">
        <v>167</v>
      </c>
      <c r="E176" s="243"/>
      <c r="F176" s="246" t="s">
        <v>852</v>
      </c>
      <c r="G176" s="243"/>
      <c r="H176" s="247">
        <v>4.4969999999999999</v>
      </c>
      <c r="I176" s="248"/>
      <c r="J176" s="243"/>
      <c r="K176" s="243"/>
      <c r="L176" s="249"/>
      <c r="M176" s="250"/>
      <c r="N176" s="251"/>
      <c r="O176" s="251"/>
      <c r="P176" s="251"/>
      <c r="Q176" s="251"/>
      <c r="R176" s="251"/>
      <c r="S176" s="251"/>
      <c r="T176" s="25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3" t="s">
        <v>167</v>
      </c>
      <c r="AU176" s="253" t="s">
        <v>87</v>
      </c>
      <c r="AV176" s="13" t="s">
        <v>87</v>
      </c>
      <c r="AW176" s="13" t="s">
        <v>4</v>
      </c>
      <c r="AX176" s="13" t="s">
        <v>85</v>
      </c>
      <c r="AY176" s="253" t="s">
        <v>158</v>
      </c>
    </row>
    <row r="177" s="2" customFormat="1" ht="24.15" customHeight="1">
      <c r="A177" s="39"/>
      <c r="B177" s="40"/>
      <c r="C177" s="228" t="s">
        <v>276</v>
      </c>
      <c r="D177" s="228" t="s">
        <v>161</v>
      </c>
      <c r="E177" s="229" t="s">
        <v>853</v>
      </c>
      <c r="F177" s="230" t="s">
        <v>854</v>
      </c>
      <c r="G177" s="231" t="s">
        <v>195</v>
      </c>
      <c r="H177" s="232">
        <v>57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42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249</v>
      </c>
      <c r="AT177" s="240" t="s">
        <v>161</v>
      </c>
      <c r="AU177" s="240" t="s">
        <v>87</v>
      </c>
      <c r="AY177" s="18" t="s">
        <v>158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85</v>
      </c>
      <c r="BK177" s="241">
        <f>ROUND(I177*H177,2)</f>
        <v>0</v>
      </c>
      <c r="BL177" s="18" t="s">
        <v>249</v>
      </c>
      <c r="BM177" s="240" t="s">
        <v>855</v>
      </c>
    </row>
    <row r="178" s="13" customFormat="1">
      <c r="A178" s="13"/>
      <c r="B178" s="242"/>
      <c r="C178" s="243"/>
      <c r="D178" s="244" t="s">
        <v>167</v>
      </c>
      <c r="E178" s="245" t="s">
        <v>1</v>
      </c>
      <c r="F178" s="246" t="s">
        <v>856</v>
      </c>
      <c r="G178" s="243"/>
      <c r="H178" s="247">
        <v>20.399999999999999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167</v>
      </c>
      <c r="AU178" s="253" t="s">
        <v>87</v>
      </c>
      <c r="AV178" s="13" t="s">
        <v>87</v>
      </c>
      <c r="AW178" s="13" t="s">
        <v>33</v>
      </c>
      <c r="AX178" s="13" t="s">
        <v>77</v>
      </c>
      <c r="AY178" s="253" t="s">
        <v>158</v>
      </c>
    </row>
    <row r="179" s="13" customFormat="1">
      <c r="A179" s="13"/>
      <c r="B179" s="242"/>
      <c r="C179" s="243"/>
      <c r="D179" s="244" t="s">
        <v>167</v>
      </c>
      <c r="E179" s="245" t="s">
        <v>1</v>
      </c>
      <c r="F179" s="246" t="s">
        <v>857</v>
      </c>
      <c r="G179" s="243"/>
      <c r="H179" s="247">
        <v>36.600000000000001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167</v>
      </c>
      <c r="AU179" s="253" t="s">
        <v>87</v>
      </c>
      <c r="AV179" s="13" t="s">
        <v>87</v>
      </c>
      <c r="AW179" s="13" t="s">
        <v>33</v>
      </c>
      <c r="AX179" s="13" t="s">
        <v>77</v>
      </c>
      <c r="AY179" s="253" t="s">
        <v>158</v>
      </c>
    </row>
    <row r="180" s="15" customFormat="1">
      <c r="A180" s="15"/>
      <c r="B180" s="268"/>
      <c r="C180" s="269"/>
      <c r="D180" s="244" t="s">
        <v>167</v>
      </c>
      <c r="E180" s="270" t="s">
        <v>1</v>
      </c>
      <c r="F180" s="271" t="s">
        <v>179</v>
      </c>
      <c r="G180" s="269"/>
      <c r="H180" s="272">
        <v>57</v>
      </c>
      <c r="I180" s="273"/>
      <c r="J180" s="269"/>
      <c r="K180" s="269"/>
      <c r="L180" s="274"/>
      <c r="M180" s="275"/>
      <c r="N180" s="276"/>
      <c r="O180" s="276"/>
      <c r="P180" s="276"/>
      <c r="Q180" s="276"/>
      <c r="R180" s="276"/>
      <c r="S180" s="276"/>
      <c r="T180" s="27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8" t="s">
        <v>167</v>
      </c>
      <c r="AU180" s="278" t="s">
        <v>87</v>
      </c>
      <c r="AV180" s="15" t="s">
        <v>165</v>
      </c>
      <c r="AW180" s="15" t="s">
        <v>33</v>
      </c>
      <c r="AX180" s="15" t="s">
        <v>85</v>
      </c>
      <c r="AY180" s="278" t="s">
        <v>158</v>
      </c>
    </row>
    <row r="181" s="2" customFormat="1" ht="14.4" customHeight="1">
      <c r="A181" s="39"/>
      <c r="B181" s="40"/>
      <c r="C181" s="290" t="s">
        <v>282</v>
      </c>
      <c r="D181" s="290" t="s">
        <v>290</v>
      </c>
      <c r="E181" s="291" t="s">
        <v>858</v>
      </c>
      <c r="F181" s="292" t="s">
        <v>859</v>
      </c>
      <c r="G181" s="293" t="s">
        <v>195</v>
      </c>
      <c r="H181" s="294">
        <v>65.549999999999997</v>
      </c>
      <c r="I181" s="295"/>
      <c r="J181" s="296">
        <f>ROUND(I181*H181,2)</f>
        <v>0</v>
      </c>
      <c r="K181" s="297"/>
      <c r="L181" s="298"/>
      <c r="M181" s="299" t="s">
        <v>1</v>
      </c>
      <c r="N181" s="300" t="s">
        <v>42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336</v>
      </c>
      <c r="AT181" s="240" t="s">
        <v>290</v>
      </c>
      <c r="AU181" s="240" t="s">
        <v>87</v>
      </c>
      <c r="AY181" s="18" t="s">
        <v>158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85</v>
      </c>
      <c r="BK181" s="241">
        <f>ROUND(I181*H181,2)</f>
        <v>0</v>
      </c>
      <c r="BL181" s="18" t="s">
        <v>249</v>
      </c>
      <c r="BM181" s="240" t="s">
        <v>860</v>
      </c>
    </row>
    <row r="182" s="13" customFormat="1">
      <c r="A182" s="13"/>
      <c r="B182" s="242"/>
      <c r="C182" s="243"/>
      <c r="D182" s="244" t="s">
        <v>167</v>
      </c>
      <c r="E182" s="243"/>
      <c r="F182" s="246" t="s">
        <v>861</v>
      </c>
      <c r="G182" s="243"/>
      <c r="H182" s="247">
        <v>65.549999999999997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167</v>
      </c>
      <c r="AU182" s="253" t="s">
        <v>87</v>
      </c>
      <c r="AV182" s="13" t="s">
        <v>87</v>
      </c>
      <c r="AW182" s="13" t="s">
        <v>4</v>
      </c>
      <c r="AX182" s="13" t="s">
        <v>85</v>
      </c>
      <c r="AY182" s="253" t="s">
        <v>158</v>
      </c>
    </row>
    <row r="183" s="2" customFormat="1" ht="14.4" customHeight="1">
      <c r="A183" s="39"/>
      <c r="B183" s="40"/>
      <c r="C183" s="228" t="s">
        <v>7</v>
      </c>
      <c r="D183" s="228" t="s">
        <v>161</v>
      </c>
      <c r="E183" s="229" t="s">
        <v>862</v>
      </c>
      <c r="F183" s="230" t="s">
        <v>863</v>
      </c>
      <c r="G183" s="231" t="s">
        <v>195</v>
      </c>
      <c r="H183" s="232">
        <v>57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42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0.014999999999999999</v>
      </c>
      <c r="T183" s="239">
        <f>S183*H183</f>
        <v>0.85499999999999998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249</v>
      </c>
      <c r="AT183" s="240" t="s">
        <v>161</v>
      </c>
      <c r="AU183" s="240" t="s">
        <v>87</v>
      </c>
      <c r="AY183" s="18" t="s">
        <v>158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85</v>
      </c>
      <c r="BK183" s="241">
        <f>ROUND(I183*H183,2)</f>
        <v>0</v>
      </c>
      <c r="BL183" s="18" t="s">
        <v>249</v>
      </c>
      <c r="BM183" s="240" t="s">
        <v>864</v>
      </c>
    </row>
    <row r="184" s="2" customFormat="1" ht="24.15" customHeight="1">
      <c r="A184" s="39"/>
      <c r="B184" s="40"/>
      <c r="C184" s="228" t="s">
        <v>289</v>
      </c>
      <c r="D184" s="228" t="s">
        <v>161</v>
      </c>
      <c r="E184" s="229" t="s">
        <v>865</v>
      </c>
      <c r="F184" s="230" t="s">
        <v>866</v>
      </c>
      <c r="G184" s="231" t="s">
        <v>195</v>
      </c>
      <c r="H184" s="232">
        <v>214.19999999999999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42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249</v>
      </c>
      <c r="AT184" s="240" t="s">
        <v>161</v>
      </c>
      <c r="AU184" s="240" t="s">
        <v>87</v>
      </c>
      <c r="AY184" s="18" t="s">
        <v>158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85</v>
      </c>
      <c r="BK184" s="241">
        <f>ROUND(I184*H184,2)</f>
        <v>0</v>
      </c>
      <c r="BL184" s="18" t="s">
        <v>249</v>
      </c>
      <c r="BM184" s="240" t="s">
        <v>867</v>
      </c>
    </row>
    <row r="185" s="2" customFormat="1" ht="14.4" customHeight="1">
      <c r="A185" s="39"/>
      <c r="B185" s="40"/>
      <c r="C185" s="290" t="s">
        <v>295</v>
      </c>
      <c r="D185" s="290" t="s">
        <v>290</v>
      </c>
      <c r="E185" s="291" t="s">
        <v>868</v>
      </c>
      <c r="F185" s="292" t="s">
        <v>869</v>
      </c>
      <c r="G185" s="293" t="s">
        <v>164</v>
      </c>
      <c r="H185" s="294">
        <v>1.5589999999999999</v>
      </c>
      <c r="I185" s="295"/>
      <c r="J185" s="296">
        <f>ROUND(I185*H185,2)</f>
        <v>0</v>
      </c>
      <c r="K185" s="297"/>
      <c r="L185" s="298"/>
      <c r="M185" s="299" t="s">
        <v>1</v>
      </c>
      <c r="N185" s="300" t="s">
        <v>42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336</v>
      </c>
      <c r="AT185" s="240" t="s">
        <v>290</v>
      </c>
      <c r="AU185" s="240" t="s">
        <v>87</v>
      </c>
      <c r="AY185" s="18" t="s">
        <v>158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85</v>
      </c>
      <c r="BK185" s="241">
        <f>ROUND(I185*H185,2)</f>
        <v>0</v>
      </c>
      <c r="BL185" s="18" t="s">
        <v>249</v>
      </c>
      <c r="BM185" s="240" t="s">
        <v>870</v>
      </c>
    </row>
    <row r="186" s="13" customFormat="1">
      <c r="A186" s="13"/>
      <c r="B186" s="242"/>
      <c r="C186" s="243"/>
      <c r="D186" s="244" t="s">
        <v>167</v>
      </c>
      <c r="E186" s="245" t="s">
        <v>1</v>
      </c>
      <c r="F186" s="246" t="s">
        <v>871</v>
      </c>
      <c r="G186" s="243"/>
      <c r="H186" s="247">
        <v>1.5589999999999999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167</v>
      </c>
      <c r="AU186" s="253" t="s">
        <v>87</v>
      </c>
      <c r="AV186" s="13" t="s">
        <v>87</v>
      </c>
      <c r="AW186" s="13" t="s">
        <v>33</v>
      </c>
      <c r="AX186" s="13" t="s">
        <v>77</v>
      </c>
      <c r="AY186" s="253" t="s">
        <v>158</v>
      </c>
    </row>
    <row r="187" s="15" customFormat="1">
      <c r="A187" s="15"/>
      <c r="B187" s="268"/>
      <c r="C187" s="269"/>
      <c r="D187" s="244" t="s">
        <v>167</v>
      </c>
      <c r="E187" s="270" t="s">
        <v>1</v>
      </c>
      <c r="F187" s="271" t="s">
        <v>179</v>
      </c>
      <c r="G187" s="269"/>
      <c r="H187" s="272">
        <v>1.5589999999999999</v>
      </c>
      <c r="I187" s="273"/>
      <c r="J187" s="269"/>
      <c r="K187" s="269"/>
      <c r="L187" s="274"/>
      <c r="M187" s="275"/>
      <c r="N187" s="276"/>
      <c r="O187" s="276"/>
      <c r="P187" s="276"/>
      <c r="Q187" s="276"/>
      <c r="R187" s="276"/>
      <c r="S187" s="276"/>
      <c r="T187" s="27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8" t="s">
        <v>167</v>
      </c>
      <c r="AU187" s="278" t="s">
        <v>87</v>
      </c>
      <c r="AV187" s="15" t="s">
        <v>165</v>
      </c>
      <c r="AW187" s="15" t="s">
        <v>33</v>
      </c>
      <c r="AX187" s="15" t="s">
        <v>85</v>
      </c>
      <c r="AY187" s="278" t="s">
        <v>158</v>
      </c>
    </row>
    <row r="188" s="2" customFormat="1" ht="24.15" customHeight="1">
      <c r="A188" s="39"/>
      <c r="B188" s="40"/>
      <c r="C188" s="228" t="s">
        <v>301</v>
      </c>
      <c r="D188" s="228" t="s">
        <v>161</v>
      </c>
      <c r="E188" s="229" t="s">
        <v>872</v>
      </c>
      <c r="F188" s="230" t="s">
        <v>873</v>
      </c>
      <c r="G188" s="231" t="s">
        <v>223</v>
      </c>
      <c r="H188" s="232">
        <v>214.19999999999999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42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249</v>
      </c>
      <c r="AT188" s="240" t="s">
        <v>161</v>
      </c>
      <c r="AU188" s="240" t="s">
        <v>87</v>
      </c>
      <c r="AY188" s="18" t="s">
        <v>158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85</v>
      </c>
      <c r="BK188" s="241">
        <f>ROUND(I188*H188,2)</f>
        <v>0</v>
      </c>
      <c r="BL188" s="18" t="s">
        <v>249</v>
      </c>
      <c r="BM188" s="240" t="s">
        <v>874</v>
      </c>
    </row>
    <row r="189" s="13" customFormat="1">
      <c r="A189" s="13"/>
      <c r="B189" s="242"/>
      <c r="C189" s="243"/>
      <c r="D189" s="244" t="s">
        <v>167</v>
      </c>
      <c r="E189" s="245" t="s">
        <v>1</v>
      </c>
      <c r="F189" s="246" t="s">
        <v>831</v>
      </c>
      <c r="G189" s="243"/>
      <c r="H189" s="247">
        <v>214.19999999999999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167</v>
      </c>
      <c r="AU189" s="253" t="s">
        <v>87</v>
      </c>
      <c r="AV189" s="13" t="s">
        <v>87</v>
      </c>
      <c r="AW189" s="13" t="s">
        <v>33</v>
      </c>
      <c r="AX189" s="13" t="s">
        <v>85</v>
      </c>
      <c r="AY189" s="253" t="s">
        <v>158</v>
      </c>
    </row>
    <row r="190" s="2" customFormat="1" ht="14.4" customHeight="1">
      <c r="A190" s="39"/>
      <c r="B190" s="40"/>
      <c r="C190" s="290" t="s">
        <v>305</v>
      </c>
      <c r="D190" s="290" t="s">
        <v>290</v>
      </c>
      <c r="E190" s="291" t="s">
        <v>868</v>
      </c>
      <c r="F190" s="292" t="s">
        <v>869</v>
      </c>
      <c r="G190" s="293" t="s">
        <v>164</v>
      </c>
      <c r="H190" s="294">
        <v>0.56499999999999995</v>
      </c>
      <c r="I190" s="295"/>
      <c r="J190" s="296">
        <f>ROUND(I190*H190,2)</f>
        <v>0</v>
      </c>
      <c r="K190" s="297"/>
      <c r="L190" s="298"/>
      <c r="M190" s="299" t="s">
        <v>1</v>
      </c>
      <c r="N190" s="300" t="s">
        <v>42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336</v>
      </c>
      <c r="AT190" s="240" t="s">
        <v>290</v>
      </c>
      <c r="AU190" s="240" t="s">
        <v>87</v>
      </c>
      <c r="AY190" s="18" t="s">
        <v>158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85</v>
      </c>
      <c r="BK190" s="241">
        <f>ROUND(I190*H190,2)</f>
        <v>0</v>
      </c>
      <c r="BL190" s="18" t="s">
        <v>249</v>
      </c>
      <c r="BM190" s="240" t="s">
        <v>875</v>
      </c>
    </row>
    <row r="191" s="13" customFormat="1">
      <c r="A191" s="13"/>
      <c r="B191" s="242"/>
      <c r="C191" s="243"/>
      <c r="D191" s="244" t="s">
        <v>167</v>
      </c>
      <c r="E191" s="245" t="s">
        <v>1</v>
      </c>
      <c r="F191" s="246" t="s">
        <v>876</v>
      </c>
      <c r="G191" s="243"/>
      <c r="H191" s="247">
        <v>0.51400000000000001</v>
      </c>
      <c r="I191" s="248"/>
      <c r="J191" s="243"/>
      <c r="K191" s="243"/>
      <c r="L191" s="249"/>
      <c r="M191" s="250"/>
      <c r="N191" s="251"/>
      <c r="O191" s="251"/>
      <c r="P191" s="251"/>
      <c r="Q191" s="251"/>
      <c r="R191" s="251"/>
      <c r="S191" s="251"/>
      <c r="T191" s="25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3" t="s">
        <v>167</v>
      </c>
      <c r="AU191" s="253" t="s">
        <v>87</v>
      </c>
      <c r="AV191" s="13" t="s">
        <v>87</v>
      </c>
      <c r="AW191" s="13" t="s">
        <v>33</v>
      </c>
      <c r="AX191" s="13" t="s">
        <v>85</v>
      </c>
      <c r="AY191" s="253" t="s">
        <v>158</v>
      </c>
    </row>
    <row r="192" s="13" customFormat="1">
      <c r="A192" s="13"/>
      <c r="B192" s="242"/>
      <c r="C192" s="243"/>
      <c r="D192" s="244" t="s">
        <v>167</v>
      </c>
      <c r="E192" s="243"/>
      <c r="F192" s="246" t="s">
        <v>877</v>
      </c>
      <c r="G192" s="243"/>
      <c r="H192" s="247">
        <v>0.56499999999999995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167</v>
      </c>
      <c r="AU192" s="253" t="s">
        <v>87</v>
      </c>
      <c r="AV192" s="13" t="s">
        <v>87</v>
      </c>
      <c r="AW192" s="13" t="s">
        <v>4</v>
      </c>
      <c r="AX192" s="13" t="s">
        <v>85</v>
      </c>
      <c r="AY192" s="253" t="s">
        <v>158</v>
      </c>
    </row>
    <row r="193" s="2" customFormat="1" ht="24.15" customHeight="1">
      <c r="A193" s="39"/>
      <c r="B193" s="40"/>
      <c r="C193" s="228" t="s">
        <v>309</v>
      </c>
      <c r="D193" s="228" t="s">
        <v>161</v>
      </c>
      <c r="E193" s="229" t="s">
        <v>878</v>
      </c>
      <c r="F193" s="230" t="s">
        <v>879</v>
      </c>
      <c r="G193" s="231" t="s">
        <v>195</v>
      </c>
      <c r="H193" s="232">
        <v>214.19999999999999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42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0.0070000000000000001</v>
      </c>
      <c r="T193" s="239">
        <f>S193*H193</f>
        <v>1.4993999999999998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249</v>
      </c>
      <c r="AT193" s="240" t="s">
        <v>161</v>
      </c>
      <c r="AU193" s="240" t="s">
        <v>87</v>
      </c>
      <c r="AY193" s="18" t="s">
        <v>158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85</v>
      </c>
      <c r="BK193" s="241">
        <f>ROUND(I193*H193,2)</f>
        <v>0</v>
      </c>
      <c r="BL193" s="18" t="s">
        <v>249</v>
      </c>
      <c r="BM193" s="240" t="s">
        <v>880</v>
      </c>
    </row>
    <row r="194" s="2" customFormat="1" ht="24.15" customHeight="1">
      <c r="A194" s="39"/>
      <c r="B194" s="40"/>
      <c r="C194" s="228" t="s">
        <v>314</v>
      </c>
      <c r="D194" s="228" t="s">
        <v>161</v>
      </c>
      <c r="E194" s="229" t="s">
        <v>881</v>
      </c>
      <c r="F194" s="230" t="s">
        <v>882</v>
      </c>
      <c r="G194" s="231" t="s">
        <v>164</v>
      </c>
      <c r="H194" s="232">
        <v>8.2599999999999998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42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249</v>
      </c>
      <c r="AT194" s="240" t="s">
        <v>161</v>
      </c>
      <c r="AU194" s="240" t="s">
        <v>87</v>
      </c>
      <c r="AY194" s="18" t="s">
        <v>158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85</v>
      </c>
      <c r="BK194" s="241">
        <f>ROUND(I194*H194,2)</f>
        <v>0</v>
      </c>
      <c r="BL194" s="18" t="s">
        <v>249</v>
      </c>
      <c r="BM194" s="240" t="s">
        <v>883</v>
      </c>
    </row>
    <row r="195" s="2" customFormat="1" ht="24.15" customHeight="1">
      <c r="A195" s="39"/>
      <c r="B195" s="40"/>
      <c r="C195" s="228" t="s">
        <v>318</v>
      </c>
      <c r="D195" s="228" t="s">
        <v>161</v>
      </c>
      <c r="E195" s="229" t="s">
        <v>884</v>
      </c>
      <c r="F195" s="230" t="s">
        <v>885</v>
      </c>
      <c r="G195" s="231" t="s">
        <v>505</v>
      </c>
      <c r="H195" s="301"/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42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249</v>
      </c>
      <c r="AT195" s="240" t="s">
        <v>161</v>
      </c>
      <c r="AU195" s="240" t="s">
        <v>87</v>
      </c>
      <c r="AY195" s="18" t="s">
        <v>158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85</v>
      </c>
      <c r="BK195" s="241">
        <f>ROUND(I195*H195,2)</f>
        <v>0</v>
      </c>
      <c r="BL195" s="18" t="s">
        <v>249</v>
      </c>
      <c r="BM195" s="240" t="s">
        <v>886</v>
      </c>
    </row>
    <row r="196" s="12" customFormat="1" ht="22.8" customHeight="1">
      <c r="A196" s="12"/>
      <c r="B196" s="212"/>
      <c r="C196" s="213"/>
      <c r="D196" s="214" t="s">
        <v>76</v>
      </c>
      <c r="E196" s="226" t="s">
        <v>480</v>
      </c>
      <c r="F196" s="226" t="s">
        <v>481</v>
      </c>
      <c r="G196" s="213"/>
      <c r="H196" s="213"/>
      <c r="I196" s="216"/>
      <c r="J196" s="227">
        <f>BK196</f>
        <v>0</v>
      </c>
      <c r="K196" s="213"/>
      <c r="L196" s="218"/>
      <c r="M196" s="219"/>
      <c r="N196" s="220"/>
      <c r="O196" s="220"/>
      <c r="P196" s="221">
        <f>SUM(P197:P229)</f>
        <v>0</v>
      </c>
      <c r="Q196" s="220"/>
      <c r="R196" s="221">
        <f>SUM(R197:R229)</f>
        <v>0</v>
      </c>
      <c r="S196" s="220"/>
      <c r="T196" s="222">
        <f>SUM(T197:T229)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3" t="s">
        <v>87</v>
      </c>
      <c r="AT196" s="224" t="s">
        <v>76</v>
      </c>
      <c r="AU196" s="224" t="s">
        <v>85</v>
      </c>
      <c r="AY196" s="223" t="s">
        <v>158</v>
      </c>
      <c r="BK196" s="225">
        <f>SUM(BK197:BK229)</f>
        <v>0</v>
      </c>
    </row>
    <row r="197" s="2" customFormat="1" ht="14.4" customHeight="1">
      <c r="A197" s="39"/>
      <c r="B197" s="40"/>
      <c r="C197" s="228" t="s">
        <v>322</v>
      </c>
      <c r="D197" s="228" t="s">
        <v>161</v>
      </c>
      <c r="E197" s="229" t="s">
        <v>887</v>
      </c>
      <c r="F197" s="230" t="s">
        <v>888</v>
      </c>
      <c r="G197" s="231" t="s">
        <v>223</v>
      </c>
      <c r="H197" s="232">
        <v>20.399999999999999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42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249</v>
      </c>
      <c r="AT197" s="240" t="s">
        <v>161</v>
      </c>
      <c r="AU197" s="240" t="s">
        <v>87</v>
      </c>
      <c r="AY197" s="18" t="s">
        <v>158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85</v>
      </c>
      <c r="BK197" s="241">
        <f>ROUND(I197*H197,2)</f>
        <v>0</v>
      </c>
      <c r="BL197" s="18" t="s">
        <v>249</v>
      </c>
      <c r="BM197" s="240" t="s">
        <v>889</v>
      </c>
    </row>
    <row r="198" s="13" customFormat="1">
      <c r="A198" s="13"/>
      <c r="B198" s="242"/>
      <c r="C198" s="243"/>
      <c r="D198" s="244" t="s">
        <v>167</v>
      </c>
      <c r="E198" s="245" t="s">
        <v>1</v>
      </c>
      <c r="F198" s="246" t="s">
        <v>890</v>
      </c>
      <c r="G198" s="243"/>
      <c r="H198" s="247">
        <v>20.399999999999999</v>
      </c>
      <c r="I198" s="248"/>
      <c r="J198" s="243"/>
      <c r="K198" s="243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167</v>
      </c>
      <c r="AU198" s="253" t="s">
        <v>87</v>
      </c>
      <c r="AV198" s="13" t="s">
        <v>87</v>
      </c>
      <c r="AW198" s="13" t="s">
        <v>33</v>
      </c>
      <c r="AX198" s="13" t="s">
        <v>85</v>
      </c>
      <c r="AY198" s="253" t="s">
        <v>158</v>
      </c>
    </row>
    <row r="199" s="2" customFormat="1" ht="14.4" customHeight="1">
      <c r="A199" s="39"/>
      <c r="B199" s="40"/>
      <c r="C199" s="228" t="s">
        <v>327</v>
      </c>
      <c r="D199" s="228" t="s">
        <v>161</v>
      </c>
      <c r="E199" s="229" t="s">
        <v>891</v>
      </c>
      <c r="F199" s="230" t="s">
        <v>892</v>
      </c>
      <c r="G199" s="231" t="s">
        <v>223</v>
      </c>
      <c r="H199" s="232">
        <v>40.600000000000001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42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249</v>
      </c>
      <c r="AT199" s="240" t="s">
        <v>161</v>
      </c>
      <c r="AU199" s="240" t="s">
        <v>87</v>
      </c>
      <c r="AY199" s="18" t="s">
        <v>158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85</v>
      </c>
      <c r="BK199" s="241">
        <f>ROUND(I199*H199,2)</f>
        <v>0</v>
      </c>
      <c r="BL199" s="18" t="s">
        <v>249</v>
      </c>
      <c r="BM199" s="240" t="s">
        <v>893</v>
      </c>
    </row>
    <row r="200" s="13" customFormat="1">
      <c r="A200" s="13"/>
      <c r="B200" s="242"/>
      <c r="C200" s="243"/>
      <c r="D200" s="244" t="s">
        <v>167</v>
      </c>
      <c r="E200" s="245" t="s">
        <v>1</v>
      </c>
      <c r="F200" s="246" t="s">
        <v>894</v>
      </c>
      <c r="G200" s="243"/>
      <c r="H200" s="247">
        <v>40.600000000000001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167</v>
      </c>
      <c r="AU200" s="253" t="s">
        <v>87</v>
      </c>
      <c r="AV200" s="13" t="s">
        <v>87</v>
      </c>
      <c r="AW200" s="13" t="s">
        <v>33</v>
      </c>
      <c r="AX200" s="13" t="s">
        <v>85</v>
      </c>
      <c r="AY200" s="253" t="s">
        <v>158</v>
      </c>
    </row>
    <row r="201" s="2" customFormat="1" ht="14.4" customHeight="1">
      <c r="A201" s="39"/>
      <c r="B201" s="40"/>
      <c r="C201" s="228" t="s">
        <v>332</v>
      </c>
      <c r="D201" s="228" t="s">
        <v>161</v>
      </c>
      <c r="E201" s="229" t="s">
        <v>895</v>
      </c>
      <c r="F201" s="230" t="s">
        <v>896</v>
      </c>
      <c r="G201" s="231" t="s">
        <v>171</v>
      </c>
      <c r="H201" s="232">
        <v>1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42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249</v>
      </c>
      <c r="AT201" s="240" t="s">
        <v>161</v>
      </c>
      <c r="AU201" s="240" t="s">
        <v>87</v>
      </c>
      <c r="AY201" s="18" t="s">
        <v>158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85</v>
      </c>
      <c r="BK201" s="241">
        <f>ROUND(I201*H201,2)</f>
        <v>0</v>
      </c>
      <c r="BL201" s="18" t="s">
        <v>249</v>
      </c>
      <c r="BM201" s="240" t="s">
        <v>897</v>
      </c>
    </row>
    <row r="202" s="2" customFormat="1" ht="14.4" customHeight="1">
      <c r="A202" s="39"/>
      <c r="B202" s="40"/>
      <c r="C202" s="228" t="s">
        <v>336</v>
      </c>
      <c r="D202" s="228" t="s">
        <v>161</v>
      </c>
      <c r="E202" s="229" t="s">
        <v>898</v>
      </c>
      <c r="F202" s="230" t="s">
        <v>899</v>
      </c>
      <c r="G202" s="231" t="s">
        <v>195</v>
      </c>
      <c r="H202" s="232">
        <v>2.3999999999999999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42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249</v>
      </c>
      <c r="AT202" s="240" t="s">
        <v>161</v>
      </c>
      <c r="AU202" s="240" t="s">
        <v>87</v>
      </c>
      <c r="AY202" s="18" t="s">
        <v>158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85</v>
      </c>
      <c r="BK202" s="241">
        <f>ROUND(I202*H202,2)</f>
        <v>0</v>
      </c>
      <c r="BL202" s="18" t="s">
        <v>249</v>
      </c>
      <c r="BM202" s="240" t="s">
        <v>900</v>
      </c>
    </row>
    <row r="203" s="13" customFormat="1">
      <c r="A203" s="13"/>
      <c r="B203" s="242"/>
      <c r="C203" s="243"/>
      <c r="D203" s="244" t="s">
        <v>167</v>
      </c>
      <c r="E203" s="245" t="s">
        <v>1</v>
      </c>
      <c r="F203" s="246" t="s">
        <v>901</v>
      </c>
      <c r="G203" s="243"/>
      <c r="H203" s="247">
        <v>2.3999999999999999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167</v>
      </c>
      <c r="AU203" s="253" t="s">
        <v>87</v>
      </c>
      <c r="AV203" s="13" t="s">
        <v>87</v>
      </c>
      <c r="AW203" s="13" t="s">
        <v>33</v>
      </c>
      <c r="AX203" s="13" t="s">
        <v>85</v>
      </c>
      <c r="AY203" s="253" t="s">
        <v>158</v>
      </c>
    </row>
    <row r="204" s="2" customFormat="1" ht="24.15" customHeight="1">
      <c r="A204" s="39"/>
      <c r="B204" s="40"/>
      <c r="C204" s="228" t="s">
        <v>340</v>
      </c>
      <c r="D204" s="228" t="s">
        <v>161</v>
      </c>
      <c r="E204" s="229" t="s">
        <v>902</v>
      </c>
      <c r="F204" s="230" t="s">
        <v>903</v>
      </c>
      <c r="G204" s="231" t="s">
        <v>171</v>
      </c>
      <c r="H204" s="232">
        <v>5</v>
      </c>
      <c r="I204" s="233"/>
      <c r="J204" s="234">
        <f>ROUND(I204*H204,2)</f>
        <v>0</v>
      </c>
      <c r="K204" s="235"/>
      <c r="L204" s="45"/>
      <c r="M204" s="236" t="s">
        <v>1</v>
      </c>
      <c r="N204" s="237" t="s">
        <v>42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249</v>
      </c>
      <c r="AT204" s="240" t="s">
        <v>161</v>
      </c>
      <c r="AU204" s="240" t="s">
        <v>87</v>
      </c>
      <c r="AY204" s="18" t="s">
        <v>158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85</v>
      </c>
      <c r="BK204" s="241">
        <f>ROUND(I204*H204,2)</f>
        <v>0</v>
      </c>
      <c r="BL204" s="18" t="s">
        <v>249</v>
      </c>
      <c r="BM204" s="240" t="s">
        <v>904</v>
      </c>
    </row>
    <row r="205" s="2" customFormat="1" ht="14.4" customHeight="1">
      <c r="A205" s="39"/>
      <c r="B205" s="40"/>
      <c r="C205" s="228" t="s">
        <v>344</v>
      </c>
      <c r="D205" s="228" t="s">
        <v>161</v>
      </c>
      <c r="E205" s="229" t="s">
        <v>905</v>
      </c>
      <c r="F205" s="230" t="s">
        <v>906</v>
      </c>
      <c r="G205" s="231" t="s">
        <v>223</v>
      </c>
      <c r="H205" s="232">
        <v>40.600000000000001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42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249</v>
      </c>
      <c r="AT205" s="240" t="s">
        <v>161</v>
      </c>
      <c r="AU205" s="240" t="s">
        <v>87</v>
      </c>
      <c r="AY205" s="18" t="s">
        <v>158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85</v>
      </c>
      <c r="BK205" s="241">
        <f>ROUND(I205*H205,2)</f>
        <v>0</v>
      </c>
      <c r="BL205" s="18" t="s">
        <v>249</v>
      </c>
      <c r="BM205" s="240" t="s">
        <v>907</v>
      </c>
    </row>
    <row r="206" s="13" customFormat="1">
      <c r="A206" s="13"/>
      <c r="B206" s="242"/>
      <c r="C206" s="243"/>
      <c r="D206" s="244" t="s">
        <v>167</v>
      </c>
      <c r="E206" s="245" t="s">
        <v>1</v>
      </c>
      <c r="F206" s="246" t="s">
        <v>894</v>
      </c>
      <c r="G206" s="243"/>
      <c r="H206" s="247">
        <v>40.600000000000001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167</v>
      </c>
      <c r="AU206" s="253" t="s">
        <v>87</v>
      </c>
      <c r="AV206" s="13" t="s">
        <v>87</v>
      </c>
      <c r="AW206" s="13" t="s">
        <v>33</v>
      </c>
      <c r="AX206" s="13" t="s">
        <v>85</v>
      </c>
      <c r="AY206" s="253" t="s">
        <v>158</v>
      </c>
    </row>
    <row r="207" s="2" customFormat="1" ht="37.8" customHeight="1">
      <c r="A207" s="39"/>
      <c r="B207" s="40"/>
      <c r="C207" s="228" t="s">
        <v>348</v>
      </c>
      <c r="D207" s="228" t="s">
        <v>161</v>
      </c>
      <c r="E207" s="229" t="s">
        <v>908</v>
      </c>
      <c r="F207" s="230" t="s">
        <v>909</v>
      </c>
      <c r="G207" s="231" t="s">
        <v>195</v>
      </c>
      <c r="H207" s="232">
        <v>207.06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42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249</v>
      </c>
      <c r="AT207" s="240" t="s">
        <v>161</v>
      </c>
      <c r="AU207" s="240" t="s">
        <v>87</v>
      </c>
      <c r="AY207" s="18" t="s">
        <v>158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85</v>
      </c>
      <c r="BK207" s="241">
        <f>ROUND(I207*H207,2)</f>
        <v>0</v>
      </c>
      <c r="BL207" s="18" t="s">
        <v>249</v>
      </c>
      <c r="BM207" s="240" t="s">
        <v>910</v>
      </c>
    </row>
    <row r="208" s="2" customFormat="1">
      <c r="A208" s="39"/>
      <c r="B208" s="40"/>
      <c r="C208" s="41"/>
      <c r="D208" s="244" t="s">
        <v>173</v>
      </c>
      <c r="E208" s="41"/>
      <c r="F208" s="254" t="s">
        <v>911</v>
      </c>
      <c r="G208" s="41"/>
      <c r="H208" s="41"/>
      <c r="I208" s="255"/>
      <c r="J208" s="41"/>
      <c r="K208" s="41"/>
      <c r="L208" s="45"/>
      <c r="M208" s="256"/>
      <c r="N208" s="257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173</v>
      </c>
      <c r="AU208" s="18" t="s">
        <v>87</v>
      </c>
    </row>
    <row r="209" s="13" customFormat="1">
      <c r="A209" s="13"/>
      <c r="B209" s="242"/>
      <c r="C209" s="243"/>
      <c r="D209" s="244" t="s">
        <v>167</v>
      </c>
      <c r="E209" s="245" t="s">
        <v>1</v>
      </c>
      <c r="F209" s="246" t="s">
        <v>912</v>
      </c>
      <c r="G209" s="243"/>
      <c r="H209" s="247">
        <v>207.06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167</v>
      </c>
      <c r="AU209" s="253" t="s">
        <v>87</v>
      </c>
      <c r="AV209" s="13" t="s">
        <v>87</v>
      </c>
      <c r="AW209" s="13" t="s">
        <v>33</v>
      </c>
      <c r="AX209" s="13" t="s">
        <v>85</v>
      </c>
      <c r="AY209" s="253" t="s">
        <v>158</v>
      </c>
    </row>
    <row r="210" s="2" customFormat="1" ht="24.15" customHeight="1">
      <c r="A210" s="39"/>
      <c r="B210" s="40"/>
      <c r="C210" s="228" t="s">
        <v>353</v>
      </c>
      <c r="D210" s="228" t="s">
        <v>161</v>
      </c>
      <c r="E210" s="229" t="s">
        <v>913</v>
      </c>
      <c r="F210" s="230" t="s">
        <v>914</v>
      </c>
      <c r="G210" s="231" t="s">
        <v>223</v>
      </c>
      <c r="H210" s="232">
        <v>20.300000000000001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42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249</v>
      </c>
      <c r="AT210" s="240" t="s">
        <v>161</v>
      </c>
      <c r="AU210" s="240" t="s">
        <v>87</v>
      </c>
      <c r="AY210" s="18" t="s">
        <v>158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85</v>
      </c>
      <c r="BK210" s="241">
        <f>ROUND(I210*H210,2)</f>
        <v>0</v>
      </c>
      <c r="BL210" s="18" t="s">
        <v>249</v>
      </c>
      <c r="BM210" s="240" t="s">
        <v>915</v>
      </c>
    </row>
    <row r="211" s="2" customFormat="1">
      <c r="A211" s="39"/>
      <c r="B211" s="40"/>
      <c r="C211" s="41"/>
      <c r="D211" s="244" t="s">
        <v>173</v>
      </c>
      <c r="E211" s="41"/>
      <c r="F211" s="254" t="s">
        <v>916</v>
      </c>
      <c r="G211" s="41"/>
      <c r="H211" s="41"/>
      <c r="I211" s="255"/>
      <c r="J211" s="41"/>
      <c r="K211" s="41"/>
      <c r="L211" s="45"/>
      <c r="M211" s="256"/>
      <c r="N211" s="257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173</v>
      </c>
      <c r="AU211" s="18" t="s">
        <v>87</v>
      </c>
    </row>
    <row r="212" s="2" customFormat="1" ht="24.15" customHeight="1">
      <c r="A212" s="39"/>
      <c r="B212" s="40"/>
      <c r="C212" s="228" t="s">
        <v>360</v>
      </c>
      <c r="D212" s="228" t="s">
        <v>161</v>
      </c>
      <c r="E212" s="229" t="s">
        <v>917</v>
      </c>
      <c r="F212" s="230" t="s">
        <v>918</v>
      </c>
      <c r="G212" s="231" t="s">
        <v>223</v>
      </c>
      <c r="H212" s="232">
        <v>20.399999999999999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42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249</v>
      </c>
      <c r="AT212" s="240" t="s">
        <v>161</v>
      </c>
      <c r="AU212" s="240" t="s">
        <v>87</v>
      </c>
      <c r="AY212" s="18" t="s">
        <v>158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85</v>
      </c>
      <c r="BK212" s="241">
        <f>ROUND(I212*H212,2)</f>
        <v>0</v>
      </c>
      <c r="BL212" s="18" t="s">
        <v>249</v>
      </c>
      <c r="BM212" s="240" t="s">
        <v>919</v>
      </c>
    </row>
    <row r="213" s="2" customFormat="1">
      <c r="A213" s="39"/>
      <c r="B213" s="40"/>
      <c r="C213" s="41"/>
      <c r="D213" s="244" t="s">
        <v>173</v>
      </c>
      <c r="E213" s="41"/>
      <c r="F213" s="254" t="s">
        <v>916</v>
      </c>
      <c r="G213" s="41"/>
      <c r="H213" s="41"/>
      <c r="I213" s="255"/>
      <c r="J213" s="41"/>
      <c r="K213" s="41"/>
      <c r="L213" s="45"/>
      <c r="M213" s="256"/>
      <c r="N213" s="25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173</v>
      </c>
      <c r="AU213" s="18" t="s">
        <v>87</v>
      </c>
    </row>
    <row r="214" s="13" customFormat="1">
      <c r="A214" s="13"/>
      <c r="B214" s="242"/>
      <c r="C214" s="243"/>
      <c r="D214" s="244" t="s">
        <v>167</v>
      </c>
      <c r="E214" s="245" t="s">
        <v>1</v>
      </c>
      <c r="F214" s="246" t="s">
        <v>890</v>
      </c>
      <c r="G214" s="243"/>
      <c r="H214" s="247">
        <v>20.399999999999999</v>
      </c>
      <c r="I214" s="248"/>
      <c r="J214" s="243"/>
      <c r="K214" s="243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167</v>
      </c>
      <c r="AU214" s="253" t="s">
        <v>87</v>
      </c>
      <c r="AV214" s="13" t="s">
        <v>87</v>
      </c>
      <c r="AW214" s="13" t="s">
        <v>33</v>
      </c>
      <c r="AX214" s="13" t="s">
        <v>85</v>
      </c>
      <c r="AY214" s="253" t="s">
        <v>158</v>
      </c>
    </row>
    <row r="215" s="2" customFormat="1" ht="24.15" customHeight="1">
      <c r="A215" s="39"/>
      <c r="B215" s="40"/>
      <c r="C215" s="228" t="s">
        <v>368</v>
      </c>
      <c r="D215" s="228" t="s">
        <v>161</v>
      </c>
      <c r="E215" s="229" t="s">
        <v>920</v>
      </c>
      <c r="F215" s="230" t="s">
        <v>921</v>
      </c>
      <c r="G215" s="231" t="s">
        <v>223</v>
      </c>
      <c r="H215" s="232">
        <v>40.600000000000001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42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249</v>
      </c>
      <c r="AT215" s="240" t="s">
        <v>161</v>
      </c>
      <c r="AU215" s="240" t="s">
        <v>87</v>
      </c>
      <c r="AY215" s="18" t="s">
        <v>158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85</v>
      </c>
      <c r="BK215" s="241">
        <f>ROUND(I215*H215,2)</f>
        <v>0</v>
      </c>
      <c r="BL215" s="18" t="s">
        <v>249</v>
      </c>
      <c r="BM215" s="240" t="s">
        <v>922</v>
      </c>
    </row>
    <row r="216" s="2" customFormat="1">
      <c r="A216" s="39"/>
      <c r="B216" s="40"/>
      <c r="C216" s="41"/>
      <c r="D216" s="244" t="s">
        <v>173</v>
      </c>
      <c r="E216" s="41"/>
      <c r="F216" s="254" t="s">
        <v>916</v>
      </c>
      <c r="G216" s="41"/>
      <c r="H216" s="41"/>
      <c r="I216" s="255"/>
      <c r="J216" s="41"/>
      <c r="K216" s="41"/>
      <c r="L216" s="45"/>
      <c r="M216" s="256"/>
      <c r="N216" s="257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173</v>
      </c>
      <c r="AU216" s="18" t="s">
        <v>87</v>
      </c>
    </row>
    <row r="217" s="2" customFormat="1" ht="24.15" customHeight="1">
      <c r="A217" s="39"/>
      <c r="B217" s="40"/>
      <c r="C217" s="228" t="s">
        <v>372</v>
      </c>
      <c r="D217" s="228" t="s">
        <v>161</v>
      </c>
      <c r="E217" s="229" t="s">
        <v>923</v>
      </c>
      <c r="F217" s="230" t="s">
        <v>924</v>
      </c>
      <c r="G217" s="231" t="s">
        <v>223</v>
      </c>
      <c r="H217" s="232">
        <v>40.600000000000001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42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249</v>
      </c>
      <c r="AT217" s="240" t="s">
        <v>161</v>
      </c>
      <c r="AU217" s="240" t="s">
        <v>87</v>
      </c>
      <c r="AY217" s="18" t="s">
        <v>158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85</v>
      </c>
      <c r="BK217" s="241">
        <f>ROUND(I217*H217,2)</f>
        <v>0</v>
      </c>
      <c r="BL217" s="18" t="s">
        <v>249</v>
      </c>
      <c r="BM217" s="240" t="s">
        <v>925</v>
      </c>
    </row>
    <row r="218" s="13" customFormat="1">
      <c r="A218" s="13"/>
      <c r="B218" s="242"/>
      <c r="C218" s="243"/>
      <c r="D218" s="244" t="s">
        <v>167</v>
      </c>
      <c r="E218" s="245" t="s">
        <v>1</v>
      </c>
      <c r="F218" s="246" t="s">
        <v>894</v>
      </c>
      <c r="G218" s="243"/>
      <c r="H218" s="247">
        <v>40.600000000000001</v>
      </c>
      <c r="I218" s="248"/>
      <c r="J218" s="243"/>
      <c r="K218" s="243"/>
      <c r="L218" s="249"/>
      <c r="M218" s="250"/>
      <c r="N218" s="251"/>
      <c r="O218" s="251"/>
      <c r="P218" s="251"/>
      <c r="Q218" s="251"/>
      <c r="R218" s="251"/>
      <c r="S218" s="251"/>
      <c r="T218" s="25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3" t="s">
        <v>167</v>
      </c>
      <c r="AU218" s="253" t="s">
        <v>87</v>
      </c>
      <c r="AV218" s="13" t="s">
        <v>87</v>
      </c>
      <c r="AW218" s="13" t="s">
        <v>33</v>
      </c>
      <c r="AX218" s="13" t="s">
        <v>85</v>
      </c>
      <c r="AY218" s="253" t="s">
        <v>158</v>
      </c>
    </row>
    <row r="219" s="2" customFormat="1" ht="24.15" customHeight="1">
      <c r="A219" s="39"/>
      <c r="B219" s="40"/>
      <c r="C219" s="228" t="s">
        <v>376</v>
      </c>
      <c r="D219" s="228" t="s">
        <v>161</v>
      </c>
      <c r="E219" s="229" t="s">
        <v>926</v>
      </c>
      <c r="F219" s="230" t="s">
        <v>927</v>
      </c>
      <c r="G219" s="231" t="s">
        <v>171</v>
      </c>
      <c r="H219" s="232">
        <v>1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42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249</v>
      </c>
      <c r="AT219" s="240" t="s">
        <v>161</v>
      </c>
      <c r="AU219" s="240" t="s">
        <v>87</v>
      </c>
      <c r="AY219" s="18" t="s">
        <v>158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85</v>
      </c>
      <c r="BK219" s="241">
        <f>ROUND(I219*H219,2)</f>
        <v>0</v>
      </c>
      <c r="BL219" s="18" t="s">
        <v>249</v>
      </c>
      <c r="BM219" s="240" t="s">
        <v>928</v>
      </c>
    </row>
    <row r="220" s="2" customFormat="1">
      <c r="A220" s="39"/>
      <c r="B220" s="40"/>
      <c r="C220" s="41"/>
      <c r="D220" s="244" t="s">
        <v>173</v>
      </c>
      <c r="E220" s="41"/>
      <c r="F220" s="254" t="s">
        <v>916</v>
      </c>
      <c r="G220" s="41"/>
      <c r="H220" s="41"/>
      <c r="I220" s="255"/>
      <c r="J220" s="41"/>
      <c r="K220" s="41"/>
      <c r="L220" s="45"/>
      <c r="M220" s="256"/>
      <c r="N220" s="257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173</v>
      </c>
      <c r="AU220" s="18" t="s">
        <v>87</v>
      </c>
    </row>
    <row r="221" s="2" customFormat="1" ht="24.15" customHeight="1">
      <c r="A221" s="39"/>
      <c r="B221" s="40"/>
      <c r="C221" s="228" t="s">
        <v>380</v>
      </c>
      <c r="D221" s="228" t="s">
        <v>161</v>
      </c>
      <c r="E221" s="229" t="s">
        <v>929</v>
      </c>
      <c r="F221" s="230" t="s">
        <v>930</v>
      </c>
      <c r="G221" s="231" t="s">
        <v>195</v>
      </c>
      <c r="H221" s="232">
        <v>1.2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42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249</v>
      </c>
      <c r="AT221" s="240" t="s">
        <v>161</v>
      </c>
      <c r="AU221" s="240" t="s">
        <v>87</v>
      </c>
      <c r="AY221" s="18" t="s">
        <v>158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85</v>
      </c>
      <c r="BK221" s="241">
        <f>ROUND(I221*H221,2)</f>
        <v>0</v>
      </c>
      <c r="BL221" s="18" t="s">
        <v>249</v>
      </c>
      <c r="BM221" s="240" t="s">
        <v>931</v>
      </c>
    </row>
    <row r="222" s="2" customFormat="1">
      <c r="A222" s="39"/>
      <c r="B222" s="40"/>
      <c r="C222" s="41"/>
      <c r="D222" s="244" t="s">
        <v>173</v>
      </c>
      <c r="E222" s="41"/>
      <c r="F222" s="254" t="s">
        <v>916</v>
      </c>
      <c r="G222" s="41"/>
      <c r="H222" s="41"/>
      <c r="I222" s="255"/>
      <c r="J222" s="41"/>
      <c r="K222" s="41"/>
      <c r="L222" s="45"/>
      <c r="M222" s="256"/>
      <c r="N222" s="257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173</v>
      </c>
      <c r="AU222" s="18" t="s">
        <v>87</v>
      </c>
    </row>
    <row r="223" s="2" customFormat="1" ht="37.8" customHeight="1">
      <c r="A223" s="39"/>
      <c r="B223" s="40"/>
      <c r="C223" s="228" t="s">
        <v>384</v>
      </c>
      <c r="D223" s="228" t="s">
        <v>161</v>
      </c>
      <c r="E223" s="229" t="s">
        <v>932</v>
      </c>
      <c r="F223" s="230" t="s">
        <v>933</v>
      </c>
      <c r="G223" s="231" t="s">
        <v>171</v>
      </c>
      <c r="H223" s="232">
        <v>3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42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249</v>
      </c>
      <c r="AT223" s="240" t="s">
        <v>161</v>
      </c>
      <c r="AU223" s="240" t="s">
        <v>87</v>
      </c>
      <c r="AY223" s="18" t="s">
        <v>158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85</v>
      </c>
      <c r="BK223" s="241">
        <f>ROUND(I223*H223,2)</f>
        <v>0</v>
      </c>
      <c r="BL223" s="18" t="s">
        <v>249</v>
      </c>
      <c r="BM223" s="240" t="s">
        <v>934</v>
      </c>
    </row>
    <row r="224" s="2" customFormat="1">
      <c r="A224" s="39"/>
      <c r="B224" s="40"/>
      <c r="C224" s="41"/>
      <c r="D224" s="244" t="s">
        <v>173</v>
      </c>
      <c r="E224" s="41"/>
      <c r="F224" s="254" t="s">
        <v>916</v>
      </c>
      <c r="G224" s="41"/>
      <c r="H224" s="41"/>
      <c r="I224" s="255"/>
      <c r="J224" s="41"/>
      <c r="K224" s="41"/>
      <c r="L224" s="45"/>
      <c r="M224" s="256"/>
      <c r="N224" s="257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173</v>
      </c>
      <c r="AU224" s="18" t="s">
        <v>87</v>
      </c>
    </row>
    <row r="225" s="2" customFormat="1" ht="37.8" customHeight="1">
      <c r="A225" s="39"/>
      <c r="B225" s="40"/>
      <c r="C225" s="228" t="s">
        <v>389</v>
      </c>
      <c r="D225" s="228" t="s">
        <v>161</v>
      </c>
      <c r="E225" s="229" t="s">
        <v>935</v>
      </c>
      <c r="F225" s="230" t="s">
        <v>936</v>
      </c>
      <c r="G225" s="231" t="s">
        <v>171</v>
      </c>
      <c r="H225" s="232">
        <v>2</v>
      </c>
      <c r="I225" s="233"/>
      <c r="J225" s="234">
        <f>ROUND(I225*H225,2)</f>
        <v>0</v>
      </c>
      <c r="K225" s="235"/>
      <c r="L225" s="45"/>
      <c r="M225" s="236" t="s">
        <v>1</v>
      </c>
      <c r="N225" s="237" t="s">
        <v>42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249</v>
      </c>
      <c r="AT225" s="240" t="s">
        <v>161</v>
      </c>
      <c r="AU225" s="240" t="s">
        <v>87</v>
      </c>
      <c r="AY225" s="18" t="s">
        <v>158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85</v>
      </c>
      <c r="BK225" s="241">
        <f>ROUND(I225*H225,2)</f>
        <v>0</v>
      </c>
      <c r="BL225" s="18" t="s">
        <v>249</v>
      </c>
      <c r="BM225" s="240" t="s">
        <v>937</v>
      </c>
    </row>
    <row r="226" s="2" customFormat="1" ht="14.4" customHeight="1">
      <c r="A226" s="39"/>
      <c r="B226" s="40"/>
      <c r="C226" s="228" t="s">
        <v>395</v>
      </c>
      <c r="D226" s="228" t="s">
        <v>161</v>
      </c>
      <c r="E226" s="229" t="s">
        <v>938</v>
      </c>
      <c r="F226" s="230" t="s">
        <v>939</v>
      </c>
      <c r="G226" s="231" t="s">
        <v>223</v>
      </c>
      <c r="H226" s="232">
        <v>40.600000000000001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42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249</v>
      </c>
      <c r="AT226" s="240" t="s">
        <v>161</v>
      </c>
      <c r="AU226" s="240" t="s">
        <v>87</v>
      </c>
      <c r="AY226" s="18" t="s">
        <v>158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85</v>
      </c>
      <c r="BK226" s="241">
        <f>ROUND(I226*H226,2)</f>
        <v>0</v>
      </c>
      <c r="BL226" s="18" t="s">
        <v>249</v>
      </c>
      <c r="BM226" s="240" t="s">
        <v>940</v>
      </c>
    </row>
    <row r="227" s="13" customFormat="1">
      <c r="A227" s="13"/>
      <c r="B227" s="242"/>
      <c r="C227" s="243"/>
      <c r="D227" s="244" t="s">
        <v>167</v>
      </c>
      <c r="E227" s="245" t="s">
        <v>1</v>
      </c>
      <c r="F227" s="246" t="s">
        <v>894</v>
      </c>
      <c r="G227" s="243"/>
      <c r="H227" s="247">
        <v>40.600000000000001</v>
      </c>
      <c r="I227" s="248"/>
      <c r="J227" s="243"/>
      <c r="K227" s="243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167</v>
      </c>
      <c r="AU227" s="253" t="s">
        <v>87</v>
      </c>
      <c r="AV227" s="13" t="s">
        <v>87</v>
      </c>
      <c r="AW227" s="13" t="s">
        <v>33</v>
      </c>
      <c r="AX227" s="13" t="s">
        <v>85</v>
      </c>
      <c r="AY227" s="253" t="s">
        <v>158</v>
      </c>
    </row>
    <row r="228" s="2" customFormat="1" ht="24.15" customHeight="1">
      <c r="A228" s="39"/>
      <c r="B228" s="40"/>
      <c r="C228" s="228" t="s">
        <v>400</v>
      </c>
      <c r="D228" s="228" t="s">
        <v>161</v>
      </c>
      <c r="E228" s="229" t="s">
        <v>941</v>
      </c>
      <c r="F228" s="230" t="s">
        <v>942</v>
      </c>
      <c r="G228" s="231" t="s">
        <v>171</v>
      </c>
      <c r="H228" s="232">
        <v>4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42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249</v>
      </c>
      <c r="AT228" s="240" t="s">
        <v>161</v>
      </c>
      <c r="AU228" s="240" t="s">
        <v>87</v>
      </c>
      <c r="AY228" s="18" t="s">
        <v>158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85</v>
      </c>
      <c r="BK228" s="241">
        <f>ROUND(I228*H228,2)</f>
        <v>0</v>
      </c>
      <c r="BL228" s="18" t="s">
        <v>249</v>
      </c>
      <c r="BM228" s="240" t="s">
        <v>943</v>
      </c>
    </row>
    <row r="229" s="2" customFormat="1" ht="24.15" customHeight="1">
      <c r="A229" s="39"/>
      <c r="B229" s="40"/>
      <c r="C229" s="228" t="s">
        <v>404</v>
      </c>
      <c r="D229" s="228" t="s">
        <v>161</v>
      </c>
      <c r="E229" s="229" t="s">
        <v>503</v>
      </c>
      <c r="F229" s="230" t="s">
        <v>504</v>
      </c>
      <c r="G229" s="231" t="s">
        <v>505</v>
      </c>
      <c r="H229" s="301"/>
      <c r="I229" s="233"/>
      <c r="J229" s="234">
        <f>ROUND(I229*H229,2)</f>
        <v>0</v>
      </c>
      <c r="K229" s="235"/>
      <c r="L229" s="45"/>
      <c r="M229" s="236" t="s">
        <v>1</v>
      </c>
      <c r="N229" s="237" t="s">
        <v>42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249</v>
      </c>
      <c r="AT229" s="240" t="s">
        <v>161</v>
      </c>
      <c r="AU229" s="240" t="s">
        <v>87</v>
      </c>
      <c r="AY229" s="18" t="s">
        <v>158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85</v>
      </c>
      <c r="BK229" s="241">
        <f>ROUND(I229*H229,2)</f>
        <v>0</v>
      </c>
      <c r="BL229" s="18" t="s">
        <v>249</v>
      </c>
      <c r="BM229" s="240" t="s">
        <v>944</v>
      </c>
    </row>
    <row r="230" s="12" customFormat="1" ht="22.8" customHeight="1">
      <c r="A230" s="12"/>
      <c r="B230" s="212"/>
      <c r="C230" s="213"/>
      <c r="D230" s="214" t="s">
        <v>76</v>
      </c>
      <c r="E230" s="226" t="s">
        <v>945</v>
      </c>
      <c r="F230" s="226" t="s">
        <v>946</v>
      </c>
      <c r="G230" s="213"/>
      <c r="H230" s="213"/>
      <c r="I230" s="216"/>
      <c r="J230" s="227">
        <f>BK230</f>
        <v>0</v>
      </c>
      <c r="K230" s="213"/>
      <c r="L230" s="218"/>
      <c r="M230" s="219"/>
      <c r="N230" s="220"/>
      <c r="O230" s="220"/>
      <c r="P230" s="221">
        <f>SUM(P231:P242)</f>
        <v>0</v>
      </c>
      <c r="Q230" s="220"/>
      <c r="R230" s="221">
        <f>SUM(R231:R242)</f>
        <v>0</v>
      </c>
      <c r="S230" s="220"/>
      <c r="T230" s="222">
        <f>SUM(T231:T242)</f>
        <v>15.935865400000003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3" t="s">
        <v>87</v>
      </c>
      <c r="AT230" s="224" t="s">
        <v>76</v>
      </c>
      <c r="AU230" s="224" t="s">
        <v>85</v>
      </c>
      <c r="AY230" s="223" t="s">
        <v>158</v>
      </c>
      <c r="BK230" s="225">
        <f>SUM(BK231:BK242)</f>
        <v>0</v>
      </c>
    </row>
    <row r="231" s="2" customFormat="1" ht="24.15" customHeight="1">
      <c r="A231" s="39"/>
      <c r="B231" s="40"/>
      <c r="C231" s="228" t="s">
        <v>408</v>
      </c>
      <c r="D231" s="228" t="s">
        <v>161</v>
      </c>
      <c r="E231" s="229" t="s">
        <v>947</v>
      </c>
      <c r="F231" s="230" t="s">
        <v>948</v>
      </c>
      <c r="G231" s="231" t="s">
        <v>195</v>
      </c>
      <c r="H231" s="232">
        <v>207.06</v>
      </c>
      <c r="I231" s="233"/>
      <c r="J231" s="234">
        <f>ROUND(I231*H231,2)</f>
        <v>0</v>
      </c>
      <c r="K231" s="235"/>
      <c r="L231" s="45"/>
      <c r="M231" s="236" t="s">
        <v>1</v>
      </c>
      <c r="N231" s="237" t="s">
        <v>42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0.075190000000000007</v>
      </c>
      <c r="T231" s="239">
        <f>S231*H231</f>
        <v>15.568841400000002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249</v>
      </c>
      <c r="AT231" s="240" t="s">
        <v>161</v>
      </c>
      <c r="AU231" s="240" t="s">
        <v>87</v>
      </c>
      <c r="AY231" s="18" t="s">
        <v>158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85</v>
      </c>
      <c r="BK231" s="241">
        <f>ROUND(I231*H231,2)</f>
        <v>0</v>
      </c>
      <c r="BL231" s="18" t="s">
        <v>249</v>
      </c>
      <c r="BM231" s="240" t="s">
        <v>949</v>
      </c>
    </row>
    <row r="232" s="13" customFormat="1">
      <c r="A232" s="13"/>
      <c r="B232" s="242"/>
      <c r="C232" s="243"/>
      <c r="D232" s="244" t="s">
        <v>167</v>
      </c>
      <c r="E232" s="245" t="s">
        <v>1</v>
      </c>
      <c r="F232" s="246" t="s">
        <v>912</v>
      </c>
      <c r="G232" s="243"/>
      <c r="H232" s="247">
        <v>207.06</v>
      </c>
      <c r="I232" s="248"/>
      <c r="J232" s="243"/>
      <c r="K232" s="243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167</v>
      </c>
      <c r="AU232" s="253" t="s">
        <v>87</v>
      </c>
      <c r="AV232" s="13" t="s">
        <v>87</v>
      </c>
      <c r="AW232" s="13" t="s">
        <v>33</v>
      </c>
      <c r="AX232" s="13" t="s">
        <v>85</v>
      </c>
      <c r="AY232" s="253" t="s">
        <v>158</v>
      </c>
    </row>
    <row r="233" s="2" customFormat="1" ht="24.15" customHeight="1">
      <c r="A233" s="39"/>
      <c r="B233" s="40"/>
      <c r="C233" s="228" t="s">
        <v>413</v>
      </c>
      <c r="D233" s="228" t="s">
        <v>161</v>
      </c>
      <c r="E233" s="229" t="s">
        <v>950</v>
      </c>
      <c r="F233" s="230" t="s">
        <v>951</v>
      </c>
      <c r="G233" s="231" t="s">
        <v>195</v>
      </c>
      <c r="H233" s="232">
        <v>207.06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42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249</v>
      </c>
      <c r="AT233" s="240" t="s">
        <v>161</v>
      </c>
      <c r="AU233" s="240" t="s">
        <v>87</v>
      </c>
      <c r="AY233" s="18" t="s">
        <v>158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85</v>
      </c>
      <c r="BK233" s="241">
        <f>ROUND(I233*H233,2)</f>
        <v>0</v>
      </c>
      <c r="BL233" s="18" t="s">
        <v>249</v>
      </c>
      <c r="BM233" s="240" t="s">
        <v>952</v>
      </c>
    </row>
    <row r="234" s="2" customFormat="1" ht="24.15" customHeight="1">
      <c r="A234" s="39"/>
      <c r="B234" s="40"/>
      <c r="C234" s="228" t="s">
        <v>419</v>
      </c>
      <c r="D234" s="228" t="s">
        <v>161</v>
      </c>
      <c r="E234" s="229" t="s">
        <v>953</v>
      </c>
      <c r="F234" s="230" t="s">
        <v>954</v>
      </c>
      <c r="G234" s="231" t="s">
        <v>223</v>
      </c>
      <c r="H234" s="232">
        <v>20.300000000000001</v>
      </c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42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0.018079999999999999</v>
      </c>
      <c r="T234" s="239">
        <f>S234*H234</f>
        <v>0.36702400000000002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249</v>
      </c>
      <c r="AT234" s="240" t="s">
        <v>161</v>
      </c>
      <c r="AU234" s="240" t="s">
        <v>87</v>
      </c>
      <c r="AY234" s="18" t="s">
        <v>158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85</v>
      </c>
      <c r="BK234" s="241">
        <f>ROUND(I234*H234,2)</f>
        <v>0</v>
      </c>
      <c r="BL234" s="18" t="s">
        <v>249</v>
      </c>
      <c r="BM234" s="240" t="s">
        <v>955</v>
      </c>
    </row>
    <row r="235" s="13" customFormat="1">
      <c r="A235" s="13"/>
      <c r="B235" s="242"/>
      <c r="C235" s="243"/>
      <c r="D235" s="244" t="s">
        <v>167</v>
      </c>
      <c r="E235" s="245" t="s">
        <v>1</v>
      </c>
      <c r="F235" s="246" t="s">
        <v>956</v>
      </c>
      <c r="G235" s="243"/>
      <c r="H235" s="247">
        <v>20.300000000000001</v>
      </c>
      <c r="I235" s="248"/>
      <c r="J235" s="243"/>
      <c r="K235" s="243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167</v>
      </c>
      <c r="AU235" s="253" t="s">
        <v>87</v>
      </c>
      <c r="AV235" s="13" t="s">
        <v>87</v>
      </c>
      <c r="AW235" s="13" t="s">
        <v>33</v>
      </c>
      <c r="AX235" s="13" t="s">
        <v>85</v>
      </c>
      <c r="AY235" s="253" t="s">
        <v>158</v>
      </c>
    </row>
    <row r="236" s="2" customFormat="1" ht="24.15" customHeight="1">
      <c r="A236" s="39"/>
      <c r="B236" s="40"/>
      <c r="C236" s="228" t="s">
        <v>425</v>
      </c>
      <c r="D236" s="228" t="s">
        <v>161</v>
      </c>
      <c r="E236" s="229" t="s">
        <v>957</v>
      </c>
      <c r="F236" s="230" t="s">
        <v>958</v>
      </c>
      <c r="G236" s="231" t="s">
        <v>223</v>
      </c>
      <c r="H236" s="232">
        <v>20.300000000000001</v>
      </c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42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249</v>
      </c>
      <c r="AT236" s="240" t="s">
        <v>161</v>
      </c>
      <c r="AU236" s="240" t="s">
        <v>87</v>
      </c>
      <c r="AY236" s="18" t="s">
        <v>158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85</v>
      </c>
      <c r="BK236" s="241">
        <f>ROUND(I236*H236,2)</f>
        <v>0</v>
      </c>
      <c r="BL236" s="18" t="s">
        <v>249</v>
      </c>
      <c r="BM236" s="240" t="s">
        <v>959</v>
      </c>
    </row>
    <row r="237" s="2" customFormat="1" ht="14.4" customHeight="1">
      <c r="A237" s="39"/>
      <c r="B237" s="40"/>
      <c r="C237" s="228" t="s">
        <v>432</v>
      </c>
      <c r="D237" s="228" t="s">
        <v>161</v>
      </c>
      <c r="E237" s="229" t="s">
        <v>960</v>
      </c>
      <c r="F237" s="230" t="s">
        <v>961</v>
      </c>
      <c r="G237" s="231" t="s">
        <v>223</v>
      </c>
      <c r="H237" s="232">
        <v>40.600000000000001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42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249</v>
      </c>
      <c r="AT237" s="240" t="s">
        <v>161</v>
      </c>
      <c r="AU237" s="240" t="s">
        <v>87</v>
      </c>
      <c r="AY237" s="18" t="s">
        <v>158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85</v>
      </c>
      <c r="BK237" s="241">
        <f>ROUND(I237*H237,2)</f>
        <v>0</v>
      </c>
      <c r="BL237" s="18" t="s">
        <v>249</v>
      </c>
      <c r="BM237" s="240" t="s">
        <v>962</v>
      </c>
    </row>
    <row r="238" s="13" customFormat="1">
      <c r="A238" s="13"/>
      <c r="B238" s="242"/>
      <c r="C238" s="243"/>
      <c r="D238" s="244" t="s">
        <v>167</v>
      </c>
      <c r="E238" s="245" t="s">
        <v>1</v>
      </c>
      <c r="F238" s="246" t="s">
        <v>894</v>
      </c>
      <c r="G238" s="243"/>
      <c r="H238" s="247">
        <v>40.600000000000001</v>
      </c>
      <c r="I238" s="248"/>
      <c r="J238" s="243"/>
      <c r="K238" s="243"/>
      <c r="L238" s="249"/>
      <c r="M238" s="250"/>
      <c r="N238" s="251"/>
      <c r="O238" s="251"/>
      <c r="P238" s="251"/>
      <c r="Q238" s="251"/>
      <c r="R238" s="251"/>
      <c r="S238" s="251"/>
      <c r="T238" s="25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3" t="s">
        <v>167</v>
      </c>
      <c r="AU238" s="253" t="s">
        <v>87</v>
      </c>
      <c r="AV238" s="13" t="s">
        <v>87</v>
      </c>
      <c r="AW238" s="13" t="s">
        <v>33</v>
      </c>
      <c r="AX238" s="13" t="s">
        <v>85</v>
      </c>
      <c r="AY238" s="253" t="s">
        <v>158</v>
      </c>
    </row>
    <row r="239" s="2" customFormat="1" ht="24.15" customHeight="1">
      <c r="A239" s="39"/>
      <c r="B239" s="40"/>
      <c r="C239" s="228" t="s">
        <v>438</v>
      </c>
      <c r="D239" s="228" t="s">
        <v>161</v>
      </c>
      <c r="E239" s="229" t="s">
        <v>963</v>
      </c>
      <c r="F239" s="230" t="s">
        <v>964</v>
      </c>
      <c r="G239" s="231" t="s">
        <v>195</v>
      </c>
      <c r="H239" s="232">
        <v>207.06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42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249</v>
      </c>
      <c r="AT239" s="240" t="s">
        <v>161</v>
      </c>
      <c r="AU239" s="240" t="s">
        <v>87</v>
      </c>
      <c r="AY239" s="18" t="s">
        <v>158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85</v>
      </c>
      <c r="BK239" s="241">
        <f>ROUND(I239*H239,2)</f>
        <v>0</v>
      </c>
      <c r="BL239" s="18" t="s">
        <v>249</v>
      </c>
      <c r="BM239" s="240" t="s">
        <v>965</v>
      </c>
    </row>
    <row r="240" s="2" customFormat="1" ht="37.8" customHeight="1">
      <c r="A240" s="39"/>
      <c r="B240" s="40"/>
      <c r="C240" s="290" t="s">
        <v>442</v>
      </c>
      <c r="D240" s="290" t="s">
        <v>290</v>
      </c>
      <c r="E240" s="291" t="s">
        <v>966</v>
      </c>
      <c r="F240" s="292" t="s">
        <v>967</v>
      </c>
      <c r="G240" s="293" t="s">
        <v>195</v>
      </c>
      <c r="H240" s="294">
        <v>238.119</v>
      </c>
      <c r="I240" s="295"/>
      <c r="J240" s="296">
        <f>ROUND(I240*H240,2)</f>
        <v>0</v>
      </c>
      <c r="K240" s="297"/>
      <c r="L240" s="298"/>
      <c r="M240" s="299" t="s">
        <v>1</v>
      </c>
      <c r="N240" s="300" t="s">
        <v>42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336</v>
      </c>
      <c r="AT240" s="240" t="s">
        <v>290</v>
      </c>
      <c r="AU240" s="240" t="s">
        <v>87</v>
      </c>
      <c r="AY240" s="18" t="s">
        <v>158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85</v>
      </c>
      <c r="BK240" s="241">
        <f>ROUND(I240*H240,2)</f>
        <v>0</v>
      </c>
      <c r="BL240" s="18" t="s">
        <v>249</v>
      </c>
      <c r="BM240" s="240" t="s">
        <v>968</v>
      </c>
    </row>
    <row r="241" s="13" customFormat="1">
      <c r="A241" s="13"/>
      <c r="B241" s="242"/>
      <c r="C241" s="243"/>
      <c r="D241" s="244" t="s">
        <v>167</v>
      </c>
      <c r="E241" s="243"/>
      <c r="F241" s="246" t="s">
        <v>969</v>
      </c>
      <c r="G241" s="243"/>
      <c r="H241" s="247">
        <v>238.119</v>
      </c>
      <c r="I241" s="248"/>
      <c r="J241" s="243"/>
      <c r="K241" s="243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167</v>
      </c>
      <c r="AU241" s="253" t="s">
        <v>87</v>
      </c>
      <c r="AV241" s="13" t="s">
        <v>87</v>
      </c>
      <c r="AW241" s="13" t="s">
        <v>4</v>
      </c>
      <c r="AX241" s="13" t="s">
        <v>85</v>
      </c>
      <c r="AY241" s="253" t="s">
        <v>158</v>
      </c>
    </row>
    <row r="242" s="2" customFormat="1" ht="24.15" customHeight="1">
      <c r="A242" s="39"/>
      <c r="B242" s="40"/>
      <c r="C242" s="228" t="s">
        <v>446</v>
      </c>
      <c r="D242" s="228" t="s">
        <v>161</v>
      </c>
      <c r="E242" s="229" t="s">
        <v>970</v>
      </c>
      <c r="F242" s="230" t="s">
        <v>971</v>
      </c>
      <c r="G242" s="231" t="s">
        <v>505</v>
      </c>
      <c r="H242" s="301"/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42</v>
      </c>
      <c r="O242" s="92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249</v>
      </c>
      <c r="AT242" s="240" t="s">
        <v>161</v>
      </c>
      <c r="AU242" s="240" t="s">
        <v>87</v>
      </c>
      <c r="AY242" s="18" t="s">
        <v>158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85</v>
      </c>
      <c r="BK242" s="241">
        <f>ROUND(I242*H242,2)</f>
        <v>0</v>
      </c>
      <c r="BL242" s="18" t="s">
        <v>249</v>
      </c>
      <c r="BM242" s="240" t="s">
        <v>972</v>
      </c>
    </row>
    <row r="243" s="12" customFormat="1" ht="22.8" customHeight="1">
      <c r="A243" s="12"/>
      <c r="B243" s="212"/>
      <c r="C243" s="213"/>
      <c r="D243" s="214" t="s">
        <v>76</v>
      </c>
      <c r="E243" s="226" t="s">
        <v>589</v>
      </c>
      <c r="F243" s="226" t="s">
        <v>590</v>
      </c>
      <c r="G243" s="213"/>
      <c r="H243" s="213"/>
      <c r="I243" s="216"/>
      <c r="J243" s="227">
        <f>BK243</f>
        <v>0</v>
      </c>
      <c r="K243" s="213"/>
      <c r="L243" s="218"/>
      <c r="M243" s="219"/>
      <c r="N243" s="220"/>
      <c r="O243" s="220"/>
      <c r="P243" s="221">
        <f>SUM(P244:P249)</f>
        <v>0</v>
      </c>
      <c r="Q243" s="220"/>
      <c r="R243" s="221">
        <f>SUM(R244:R249)</f>
        <v>0</v>
      </c>
      <c r="S243" s="220"/>
      <c r="T243" s="222">
        <f>SUM(T244:T249)</f>
        <v>0.28000000000000003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3" t="s">
        <v>87</v>
      </c>
      <c r="AT243" s="224" t="s">
        <v>76</v>
      </c>
      <c r="AU243" s="224" t="s">
        <v>85</v>
      </c>
      <c r="AY243" s="223" t="s">
        <v>158</v>
      </c>
      <c r="BK243" s="225">
        <f>SUM(BK244:BK249)</f>
        <v>0</v>
      </c>
    </row>
    <row r="244" s="2" customFormat="1" ht="14.4" customHeight="1">
      <c r="A244" s="39"/>
      <c r="B244" s="40"/>
      <c r="C244" s="228" t="s">
        <v>450</v>
      </c>
      <c r="D244" s="228" t="s">
        <v>161</v>
      </c>
      <c r="E244" s="229" t="s">
        <v>973</v>
      </c>
      <c r="F244" s="230" t="s">
        <v>974</v>
      </c>
      <c r="G244" s="231" t="s">
        <v>223</v>
      </c>
      <c r="H244" s="232">
        <v>8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42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249</v>
      </c>
      <c r="AT244" s="240" t="s">
        <v>161</v>
      </c>
      <c r="AU244" s="240" t="s">
        <v>87</v>
      </c>
      <c r="AY244" s="18" t="s">
        <v>158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85</v>
      </c>
      <c r="BK244" s="241">
        <f>ROUND(I244*H244,2)</f>
        <v>0</v>
      </c>
      <c r="BL244" s="18" t="s">
        <v>249</v>
      </c>
      <c r="BM244" s="240" t="s">
        <v>975</v>
      </c>
    </row>
    <row r="245" s="2" customFormat="1" ht="24.15" customHeight="1">
      <c r="A245" s="39"/>
      <c r="B245" s="40"/>
      <c r="C245" s="290" t="s">
        <v>454</v>
      </c>
      <c r="D245" s="290" t="s">
        <v>290</v>
      </c>
      <c r="E245" s="291" t="s">
        <v>976</v>
      </c>
      <c r="F245" s="292" t="s">
        <v>977</v>
      </c>
      <c r="G245" s="293" t="s">
        <v>223</v>
      </c>
      <c r="H245" s="294">
        <v>8</v>
      </c>
      <c r="I245" s="295"/>
      <c r="J245" s="296">
        <f>ROUND(I245*H245,2)</f>
        <v>0</v>
      </c>
      <c r="K245" s="297"/>
      <c r="L245" s="298"/>
      <c r="M245" s="299" t="s">
        <v>1</v>
      </c>
      <c r="N245" s="300" t="s">
        <v>42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336</v>
      </c>
      <c r="AT245" s="240" t="s">
        <v>290</v>
      </c>
      <c r="AU245" s="240" t="s">
        <v>87</v>
      </c>
      <c r="AY245" s="18" t="s">
        <v>158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85</v>
      </c>
      <c r="BK245" s="241">
        <f>ROUND(I245*H245,2)</f>
        <v>0</v>
      </c>
      <c r="BL245" s="18" t="s">
        <v>249</v>
      </c>
      <c r="BM245" s="240" t="s">
        <v>978</v>
      </c>
    </row>
    <row r="246" s="2" customFormat="1">
      <c r="A246" s="39"/>
      <c r="B246" s="40"/>
      <c r="C246" s="41"/>
      <c r="D246" s="244" t="s">
        <v>173</v>
      </c>
      <c r="E246" s="41"/>
      <c r="F246" s="254" t="s">
        <v>979</v>
      </c>
      <c r="G246" s="41"/>
      <c r="H246" s="41"/>
      <c r="I246" s="255"/>
      <c r="J246" s="41"/>
      <c r="K246" s="41"/>
      <c r="L246" s="45"/>
      <c r="M246" s="256"/>
      <c r="N246" s="257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173</v>
      </c>
      <c r="AU246" s="18" t="s">
        <v>87</v>
      </c>
    </row>
    <row r="247" s="2" customFormat="1" ht="14.4" customHeight="1">
      <c r="A247" s="39"/>
      <c r="B247" s="40"/>
      <c r="C247" s="228" t="s">
        <v>459</v>
      </c>
      <c r="D247" s="228" t="s">
        <v>161</v>
      </c>
      <c r="E247" s="229" t="s">
        <v>980</v>
      </c>
      <c r="F247" s="230" t="s">
        <v>981</v>
      </c>
      <c r="G247" s="231" t="s">
        <v>223</v>
      </c>
      <c r="H247" s="232">
        <v>8</v>
      </c>
      <c r="I247" s="233"/>
      <c r="J247" s="234">
        <f>ROUND(I247*H247,2)</f>
        <v>0</v>
      </c>
      <c r="K247" s="235"/>
      <c r="L247" s="45"/>
      <c r="M247" s="236" t="s">
        <v>1</v>
      </c>
      <c r="N247" s="237" t="s">
        <v>42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0.035000000000000003</v>
      </c>
      <c r="T247" s="239">
        <f>S247*H247</f>
        <v>0.28000000000000003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249</v>
      </c>
      <c r="AT247" s="240" t="s">
        <v>161</v>
      </c>
      <c r="AU247" s="240" t="s">
        <v>87</v>
      </c>
      <c r="AY247" s="18" t="s">
        <v>158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85</v>
      </c>
      <c r="BK247" s="241">
        <f>ROUND(I247*H247,2)</f>
        <v>0</v>
      </c>
      <c r="BL247" s="18" t="s">
        <v>249</v>
      </c>
      <c r="BM247" s="240" t="s">
        <v>982</v>
      </c>
    </row>
    <row r="248" s="13" customFormat="1">
      <c r="A248" s="13"/>
      <c r="B248" s="242"/>
      <c r="C248" s="243"/>
      <c r="D248" s="244" t="s">
        <v>167</v>
      </c>
      <c r="E248" s="245" t="s">
        <v>1</v>
      </c>
      <c r="F248" s="246" t="s">
        <v>983</v>
      </c>
      <c r="G248" s="243"/>
      <c r="H248" s="247">
        <v>8</v>
      </c>
      <c r="I248" s="248"/>
      <c r="J248" s="243"/>
      <c r="K248" s="243"/>
      <c r="L248" s="249"/>
      <c r="M248" s="250"/>
      <c r="N248" s="251"/>
      <c r="O248" s="251"/>
      <c r="P248" s="251"/>
      <c r="Q248" s="251"/>
      <c r="R248" s="251"/>
      <c r="S248" s="251"/>
      <c r="T248" s="25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3" t="s">
        <v>167</v>
      </c>
      <c r="AU248" s="253" t="s">
        <v>87</v>
      </c>
      <c r="AV248" s="13" t="s">
        <v>87</v>
      </c>
      <c r="AW248" s="13" t="s">
        <v>33</v>
      </c>
      <c r="AX248" s="13" t="s">
        <v>85</v>
      </c>
      <c r="AY248" s="253" t="s">
        <v>158</v>
      </c>
    </row>
    <row r="249" s="2" customFormat="1" ht="24.15" customHeight="1">
      <c r="A249" s="39"/>
      <c r="B249" s="40"/>
      <c r="C249" s="228" t="s">
        <v>464</v>
      </c>
      <c r="D249" s="228" t="s">
        <v>161</v>
      </c>
      <c r="E249" s="229" t="s">
        <v>661</v>
      </c>
      <c r="F249" s="230" t="s">
        <v>662</v>
      </c>
      <c r="G249" s="231" t="s">
        <v>505</v>
      </c>
      <c r="H249" s="301"/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42</v>
      </c>
      <c r="O249" s="92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249</v>
      </c>
      <c r="AT249" s="240" t="s">
        <v>161</v>
      </c>
      <c r="AU249" s="240" t="s">
        <v>87</v>
      </c>
      <c r="AY249" s="18" t="s">
        <v>158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85</v>
      </c>
      <c r="BK249" s="241">
        <f>ROUND(I249*H249,2)</f>
        <v>0</v>
      </c>
      <c r="BL249" s="18" t="s">
        <v>249</v>
      </c>
      <c r="BM249" s="240" t="s">
        <v>984</v>
      </c>
    </row>
    <row r="250" s="12" customFormat="1" ht="22.8" customHeight="1">
      <c r="A250" s="12"/>
      <c r="B250" s="212"/>
      <c r="C250" s="213"/>
      <c r="D250" s="214" t="s">
        <v>76</v>
      </c>
      <c r="E250" s="226" t="s">
        <v>664</v>
      </c>
      <c r="F250" s="226" t="s">
        <v>985</v>
      </c>
      <c r="G250" s="213"/>
      <c r="H250" s="213"/>
      <c r="I250" s="216"/>
      <c r="J250" s="227">
        <f>BK250</f>
        <v>0</v>
      </c>
      <c r="K250" s="213"/>
      <c r="L250" s="218"/>
      <c r="M250" s="219"/>
      <c r="N250" s="220"/>
      <c r="O250" s="220"/>
      <c r="P250" s="221">
        <f>SUM(P251:P258)</f>
        <v>0</v>
      </c>
      <c r="Q250" s="220"/>
      <c r="R250" s="221">
        <f>SUM(R251:R258)</f>
        <v>0</v>
      </c>
      <c r="S250" s="220"/>
      <c r="T250" s="222">
        <f>SUM(T251:T258)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3" t="s">
        <v>87</v>
      </c>
      <c r="AT250" s="224" t="s">
        <v>76</v>
      </c>
      <c r="AU250" s="224" t="s">
        <v>85</v>
      </c>
      <c r="AY250" s="223" t="s">
        <v>158</v>
      </c>
      <c r="BK250" s="225">
        <f>SUM(BK251:BK258)</f>
        <v>0</v>
      </c>
    </row>
    <row r="251" s="2" customFormat="1" ht="24.15" customHeight="1">
      <c r="A251" s="39"/>
      <c r="B251" s="40"/>
      <c r="C251" s="228" t="s">
        <v>468</v>
      </c>
      <c r="D251" s="228" t="s">
        <v>161</v>
      </c>
      <c r="E251" s="229" t="s">
        <v>986</v>
      </c>
      <c r="F251" s="230" t="s">
        <v>987</v>
      </c>
      <c r="G251" s="231" t="s">
        <v>195</v>
      </c>
      <c r="H251" s="232">
        <v>172.59999999999999</v>
      </c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42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249</v>
      </c>
      <c r="AT251" s="240" t="s">
        <v>161</v>
      </c>
      <c r="AU251" s="240" t="s">
        <v>87</v>
      </c>
      <c r="AY251" s="18" t="s">
        <v>158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85</v>
      </c>
      <c r="BK251" s="241">
        <f>ROUND(I251*H251,2)</f>
        <v>0</v>
      </c>
      <c r="BL251" s="18" t="s">
        <v>249</v>
      </c>
      <c r="BM251" s="240" t="s">
        <v>988</v>
      </c>
    </row>
    <row r="252" s="2" customFormat="1" ht="37.8" customHeight="1">
      <c r="A252" s="39"/>
      <c r="B252" s="40"/>
      <c r="C252" s="228" t="s">
        <v>475</v>
      </c>
      <c r="D252" s="228" t="s">
        <v>161</v>
      </c>
      <c r="E252" s="229" t="s">
        <v>989</v>
      </c>
      <c r="F252" s="230" t="s">
        <v>990</v>
      </c>
      <c r="G252" s="231" t="s">
        <v>195</v>
      </c>
      <c r="H252" s="232">
        <v>172.59999999999999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42</v>
      </c>
      <c r="O252" s="92"/>
      <c r="P252" s="238">
        <f>O252*H252</f>
        <v>0</v>
      </c>
      <c r="Q252" s="238">
        <v>0</v>
      </c>
      <c r="R252" s="238">
        <f>Q252*H252</f>
        <v>0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249</v>
      </c>
      <c r="AT252" s="240" t="s">
        <v>161</v>
      </c>
      <c r="AU252" s="240" t="s">
        <v>87</v>
      </c>
      <c r="AY252" s="18" t="s">
        <v>158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85</v>
      </c>
      <c r="BK252" s="241">
        <f>ROUND(I252*H252,2)</f>
        <v>0</v>
      </c>
      <c r="BL252" s="18" t="s">
        <v>249</v>
      </c>
      <c r="BM252" s="240" t="s">
        <v>991</v>
      </c>
    </row>
    <row r="253" s="2" customFormat="1" ht="24.15" customHeight="1">
      <c r="A253" s="39"/>
      <c r="B253" s="40"/>
      <c r="C253" s="228" t="s">
        <v>482</v>
      </c>
      <c r="D253" s="228" t="s">
        <v>161</v>
      </c>
      <c r="E253" s="229" t="s">
        <v>992</v>
      </c>
      <c r="F253" s="230" t="s">
        <v>993</v>
      </c>
      <c r="G253" s="231" t="s">
        <v>195</v>
      </c>
      <c r="H253" s="232">
        <v>172.59999999999999</v>
      </c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42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249</v>
      </c>
      <c r="AT253" s="240" t="s">
        <v>161</v>
      </c>
      <c r="AU253" s="240" t="s">
        <v>87</v>
      </c>
      <c r="AY253" s="18" t="s">
        <v>158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85</v>
      </c>
      <c r="BK253" s="241">
        <f>ROUND(I253*H253,2)</f>
        <v>0</v>
      </c>
      <c r="BL253" s="18" t="s">
        <v>249</v>
      </c>
      <c r="BM253" s="240" t="s">
        <v>994</v>
      </c>
    </row>
    <row r="254" s="2" customFormat="1" ht="24.15" customHeight="1">
      <c r="A254" s="39"/>
      <c r="B254" s="40"/>
      <c r="C254" s="228" t="s">
        <v>488</v>
      </c>
      <c r="D254" s="228" t="s">
        <v>161</v>
      </c>
      <c r="E254" s="229" t="s">
        <v>995</v>
      </c>
      <c r="F254" s="230" t="s">
        <v>996</v>
      </c>
      <c r="G254" s="231" t="s">
        <v>195</v>
      </c>
      <c r="H254" s="232">
        <v>172.59999999999999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42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249</v>
      </c>
      <c r="AT254" s="240" t="s">
        <v>161</v>
      </c>
      <c r="AU254" s="240" t="s">
        <v>87</v>
      </c>
      <c r="AY254" s="18" t="s">
        <v>158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85</v>
      </c>
      <c r="BK254" s="241">
        <f>ROUND(I254*H254,2)</f>
        <v>0</v>
      </c>
      <c r="BL254" s="18" t="s">
        <v>249</v>
      </c>
      <c r="BM254" s="240" t="s">
        <v>997</v>
      </c>
    </row>
    <row r="255" s="2" customFormat="1" ht="24.15" customHeight="1">
      <c r="A255" s="39"/>
      <c r="B255" s="40"/>
      <c r="C255" s="228" t="s">
        <v>494</v>
      </c>
      <c r="D255" s="228" t="s">
        <v>161</v>
      </c>
      <c r="E255" s="229" t="s">
        <v>998</v>
      </c>
      <c r="F255" s="230" t="s">
        <v>999</v>
      </c>
      <c r="G255" s="231" t="s">
        <v>195</v>
      </c>
      <c r="H255" s="232">
        <v>57</v>
      </c>
      <c r="I255" s="233"/>
      <c r="J255" s="234">
        <f>ROUND(I255*H255,2)</f>
        <v>0</v>
      </c>
      <c r="K255" s="235"/>
      <c r="L255" s="45"/>
      <c r="M255" s="236" t="s">
        <v>1</v>
      </c>
      <c r="N255" s="237" t="s">
        <v>42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249</v>
      </c>
      <c r="AT255" s="240" t="s">
        <v>161</v>
      </c>
      <c r="AU255" s="240" t="s">
        <v>87</v>
      </c>
      <c r="AY255" s="18" t="s">
        <v>158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85</v>
      </c>
      <c r="BK255" s="241">
        <f>ROUND(I255*H255,2)</f>
        <v>0</v>
      </c>
      <c r="BL255" s="18" t="s">
        <v>249</v>
      </c>
      <c r="BM255" s="240" t="s">
        <v>1000</v>
      </c>
    </row>
    <row r="256" s="2" customFormat="1">
      <c r="A256" s="39"/>
      <c r="B256" s="40"/>
      <c r="C256" s="41"/>
      <c r="D256" s="244" t="s">
        <v>173</v>
      </c>
      <c r="E256" s="41"/>
      <c r="F256" s="254" t="s">
        <v>1001</v>
      </c>
      <c r="G256" s="41"/>
      <c r="H256" s="41"/>
      <c r="I256" s="255"/>
      <c r="J256" s="41"/>
      <c r="K256" s="41"/>
      <c r="L256" s="45"/>
      <c r="M256" s="256"/>
      <c r="N256" s="257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173</v>
      </c>
      <c r="AU256" s="18" t="s">
        <v>87</v>
      </c>
    </row>
    <row r="257" s="2" customFormat="1" ht="24.15" customHeight="1">
      <c r="A257" s="39"/>
      <c r="B257" s="40"/>
      <c r="C257" s="228" t="s">
        <v>498</v>
      </c>
      <c r="D257" s="228" t="s">
        <v>161</v>
      </c>
      <c r="E257" s="229" t="s">
        <v>1002</v>
      </c>
      <c r="F257" s="230" t="s">
        <v>1003</v>
      </c>
      <c r="G257" s="231" t="s">
        <v>195</v>
      </c>
      <c r="H257" s="232">
        <v>57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42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249</v>
      </c>
      <c r="AT257" s="240" t="s">
        <v>161</v>
      </c>
      <c r="AU257" s="240" t="s">
        <v>87</v>
      </c>
      <c r="AY257" s="18" t="s">
        <v>158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85</v>
      </c>
      <c r="BK257" s="241">
        <f>ROUND(I257*H257,2)</f>
        <v>0</v>
      </c>
      <c r="BL257" s="18" t="s">
        <v>249</v>
      </c>
      <c r="BM257" s="240" t="s">
        <v>1004</v>
      </c>
    </row>
    <row r="258" s="2" customFormat="1">
      <c r="A258" s="39"/>
      <c r="B258" s="40"/>
      <c r="C258" s="41"/>
      <c r="D258" s="244" t="s">
        <v>173</v>
      </c>
      <c r="E258" s="41"/>
      <c r="F258" s="254" t="s">
        <v>1005</v>
      </c>
      <c r="G258" s="41"/>
      <c r="H258" s="41"/>
      <c r="I258" s="255"/>
      <c r="J258" s="41"/>
      <c r="K258" s="41"/>
      <c r="L258" s="45"/>
      <c r="M258" s="256"/>
      <c r="N258" s="257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173</v>
      </c>
      <c r="AU258" s="18" t="s">
        <v>87</v>
      </c>
    </row>
    <row r="259" s="12" customFormat="1" ht="25.92" customHeight="1">
      <c r="A259" s="12"/>
      <c r="B259" s="212"/>
      <c r="C259" s="213"/>
      <c r="D259" s="214" t="s">
        <v>76</v>
      </c>
      <c r="E259" s="215" t="s">
        <v>1006</v>
      </c>
      <c r="F259" s="215" t="s">
        <v>1007</v>
      </c>
      <c r="G259" s="213"/>
      <c r="H259" s="213"/>
      <c r="I259" s="216"/>
      <c r="J259" s="217">
        <f>BK259</f>
        <v>0</v>
      </c>
      <c r="K259" s="213"/>
      <c r="L259" s="218"/>
      <c r="M259" s="219"/>
      <c r="N259" s="220"/>
      <c r="O259" s="220"/>
      <c r="P259" s="221">
        <f>SUM(P260:P261)</f>
        <v>0</v>
      </c>
      <c r="Q259" s="220"/>
      <c r="R259" s="221">
        <f>SUM(R260:R261)</f>
        <v>0</v>
      </c>
      <c r="S259" s="220"/>
      <c r="T259" s="222">
        <f>SUM(T260:T261)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3" t="s">
        <v>165</v>
      </c>
      <c r="AT259" s="224" t="s">
        <v>76</v>
      </c>
      <c r="AU259" s="224" t="s">
        <v>77</v>
      </c>
      <c r="AY259" s="223" t="s">
        <v>158</v>
      </c>
      <c r="BK259" s="225">
        <f>SUM(BK260:BK261)</f>
        <v>0</v>
      </c>
    </row>
    <row r="260" s="2" customFormat="1" ht="14.4" customHeight="1">
      <c r="A260" s="39"/>
      <c r="B260" s="40"/>
      <c r="C260" s="228" t="s">
        <v>502</v>
      </c>
      <c r="D260" s="228" t="s">
        <v>161</v>
      </c>
      <c r="E260" s="229" t="s">
        <v>1008</v>
      </c>
      <c r="F260" s="230" t="s">
        <v>1007</v>
      </c>
      <c r="G260" s="231" t="s">
        <v>1</v>
      </c>
      <c r="H260" s="232">
        <v>1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42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1009</v>
      </c>
      <c r="AT260" s="240" t="s">
        <v>161</v>
      </c>
      <c r="AU260" s="240" t="s">
        <v>85</v>
      </c>
      <c r="AY260" s="18" t="s">
        <v>158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85</v>
      </c>
      <c r="BK260" s="241">
        <f>ROUND(I260*H260,2)</f>
        <v>0</v>
      </c>
      <c r="BL260" s="18" t="s">
        <v>1009</v>
      </c>
      <c r="BM260" s="240" t="s">
        <v>1010</v>
      </c>
    </row>
    <row r="261" s="2" customFormat="1">
      <c r="A261" s="39"/>
      <c r="B261" s="40"/>
      <c r="C261" s="41"/>
      <c r="D261" s="244" t="s">
        <v>173</v>
      </c>
      <c r="E261" s="41"/>
      <c r="F261" s="254" t="s">
        <v>1011</v>
      </c>
      <c r="G261" s="41"/>
      <c r="H261" s="41"/>
      <c r="I261" s="255"/>
      <c r="J261" s="41"/>
      <c r="K261" s="41"/>
      <c r="L261" s="45"/>
      <c r="M261" s="307"/>
      <c r="N261" s="308"/>
      <c r="O261" s="304"/>
      <c r="P261" s="304"/>
      <c r="Q261" s="304"/>
      <c r="R261" s="304"/>
      <c r="S261" s="304"/>
      <c r="T261" s="30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173</v>
      </c>
      <c r="AU261" s="18" t="s">
        <v>85</v>
      </c>
    </row>
    <row r="262" s="2" customFormat="1" ht="6.96" customHeight="1">
      <c r="A262" s="39"/>
      <c r="B262" s="67"/>
      <c r="C262" s="68"/>
      <c r="D262" s="68"/>
      <c r="E262" s="68"/>
      <c r="F262" s="68"/>
      <c r="G262" s="68"/>
      <c r="H262" s="68"/>
      <c r="I262" s="68"/>
      <c r="J262" s="68"/>
      <c r="K262" s="68"/>
      <c r="L262" s="45"/>
      <c r="M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</row>
  </sheetData>
  <sheetProtection sheet="1" autoFilter="0" formatColumns="0" formatRows="0" objects="1" scenarios="1" spinCount="100000" saltValue="VNYZ/yJuQVDf+ajfp4An3Fb6CczP/q4+0NBmE3eeM3HoZbv8MilThAT5fWpK/PkuaWSfk6tztCiRyUneXsaUTA==" hashValue="/+uNhwIkLLEaZ+TanP7YMWc/uIXbl8X6Z9CHnMywIvFgOdIt+P6od06164je0gICk1UVXn/7rKoV1lqSbFPOXw==" algorithmName="SHA-512" password="CC35"/>
  <autoFilter ref="C128:K26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15</v>
      </c>
      <c r="L6" s="21"/>
    </row>
    <row r="7" s="1" customFormat="1" ht="16.5" customHeight="1">
      <c r="B7" s="21"/>
      <c r="E7" s="152" t="str">
        <f>'Rekapitulace stavby'!K6</f>
        <v>Hýskov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1012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17</v>
      </c>
      <c r="E11" s="39"/>
      <c r="F11" s="142" t="s">
        <v>1</v>
      </c>
      <c r="G11" s="39"/>
      <c r="H11" s="39"/>
      <c r="I11" s="151" t="s">
        <v>18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19</v>
      </c>
      <c r="E12" s="39"/>
      <c r="F12" s="142" t="s">
        <v>20</v>
      </c>
      <c r="G12" s="39"/>
      <c r="H12" s="39"/>
      <c r="I12" s="151" t="s">
        <v>21</v>
      </c>
      <c r="J12" s="154" t="str">
        <f>'Rekapitulace stavby'!AN8</f>
        <v>4. 8. 2020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23</v>
      </c>
      <c r="E14" s="39"/>
      <c r="F14" s="39"/>
      <c r="G14" s="39"/>
      <c r="H14" s="39"/>
      <c r="I14" s="151" t="s">
        <v>24</v>
      </c>
      <c r="J14" s="142" t="s">
        <v>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28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24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24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35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ROUND((SUM(BE135:BE273)),  2)</f>
        <v>0</v>
      </c>
      <c r="G33" s="39"/>
      <c r="H33" s="39"/>
      <c r="I33" s="165">
        <v>0.20999999999999999</v>
      </c>
      <c r="J33" s="164">
        <f>ROUND(((SUM(BE135:BE273))*I33),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ROUND((SUM(BF135:BF273)),  2)</f>
        <v>0</v>
      </c>
      <c r="G34" s="39"/>
      <c r="H34" s="39"/>
      <c r="I34" s="165">
        <v>0.14999999999999999</v>
      </c>
      <c r="J34" s="164">
        <f>ROUND(((SUM(BF135:BF273))*I34),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ROUND((SUM(BG135:BG273)),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ROUND((SUM(BH135:BH273)),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ROUND((SUM(BI135:BI273)),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Hýskov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SO.03 - Oprava čekárny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>Hýskov</v>
      </c>
      <c r="G89" s="41"/>
      <c r="H89" s="41"/>
      <c r="I89" s="33" t="s">
        <v>21</v>
      </c>
      <c r="J89" s="80" t="str">
        <f>IF(J12="","",J12)</f>
        <v>4. 8. 2020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23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31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120</v>
      </c>
      <c r="D94" s="186"/>
      <c r="E94" s="186"/>
      <c r="F94" s="186"/>
      <c r="G94" s="186"/>
      <c r="H94" s="186"/>
      <c r="I94" s="186"/>
      <c r="J94" s="187" t="s">
        <v>121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122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9"/>
      <c r="C97" s="190"/>
      <c r="D97" s="191" t="s">
        <v>124</v>
      </c>
      <c r="E97" s="192"/>
      <c r="F97" s="192"/>
      <c r="G97" s="192"/>
      <c r="H97" s="192"/>
      <c r="I97" s="192"/>
      <c r="J97" s="193">
        <f>J136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126</v>
      </c>
      <c r="E98" s="197"/>
      <c r="F98" s="197"/>
      <c r="G98" s="197"/>
      <c r="H98" s="197"/>
      <c r="I98" s="197"/>
      <c r="J98" s="198">
        <f>J137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781</v>
      </c>
      <c r="E99" s="197"/>
      <c r="F99" s="197"/>
      <c r="G99" s="197"/>
      <c r="H99" s="197"/>
      <c r="I99" s="197"/>
      <c r="J99" s="198">
        <f>J156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J164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130</v>
      </c>
      <c r="E101" s="197"/>
      <c r="F101" s="197"/>
      <c r="G101" s="197"/>
      <c r="H101" s="197"/>
      <c r="I101" s="197"/>
      <c r="J101" s="198">
        <f>J174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131</v>
      </c>
      <c r="E102" s="192"/>
      <c r="F102" s="192"/>
      <c r="G102" s="192"/>
      <c r="H102" s="192"/>
      <c r="I102" s="192"/>
      <c r="J102" s="193">
        <f>J176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1013</v>
      </c>
      <c r="E103" s="197"/>
      <c r="F103" s="197"/>
      <c r="G103" s="197"/>
      <c r="H103" s="197"/>
      <c r="I103" s="197"/>
      <c r="J103" s="198">
        <f>J177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1014</v>
      </c>
      <c r="E104" s="197"/>
      <c r="F104" s="197"/>
      <c r="G104" s="197"/>
      <c r="H104" s="197"/>
      <c r="I104" s="197"/>
      <c r="J104" s="198">
        <f>J183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1015</v>
      </c>
      <c r="E105" s="197"/>
      <c r="F105" s="197"/>
      <c r="G105" s="197"/>
      <c r="H105" s="197"/>
      <c r="I105" s="197"/>
      <c r="J105" s="198">
        <f>J191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1016</v>
      </c>
      <c r="E106" s="197"/>
      <c r="F106" s="197"/>
      <c r="G106" s="197"/>
      <c r="H106" s="197"/>
      <c r="I106" s="197"/>
      <c r="J106" s="198">
        <f>J196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783</v>
      </c>
      <c r="E107" s="197"/>
      <c r="F107" s="197"/>
      <c r="G107" s="197"/>
      <c r="H107" s="197"/>
      <c r="I107" s="197"/>
      <c r="J107" s="198">
        <f>J198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1017</v>
      </c>
      <c r="E108" s="197"/>
      <c r="F108" s="197"/>
      <c r="G108" s="197"/>
      <c r="H108" s="197"/>
      <c r="I108" s="197"/>
      <c r="J108" s="198">
        <f>J201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136</v>
      </c>
      <c r="E109" s="197"/>
      <c r="F109" s="197"/>
      <c r="G109" s="197"/>
      <c r="H109" s="197"/>
      <c r="I109" s="197"/>
      <c r="J109" s="198">
        <f>J210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1018</v>
      </c>
      <c r="E110" s="197"/>
      <c r="F110" s="197"/>
      <c r="G110" s="197"/>
      <c r="H110" s="197"/>
      <c r="I110" s="197"/>
      <c r="J110" s="198">
        <f>J219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1019</v>
      </c>
      <c r="E111" s="197"/>
      <c r="F111" s="197"/>
      <c r="G111" s="197"/>
      <c r="H111" s="197"/>
      <c r="I111" s="197"/>
      <c r="J111" s="198">
        <f>J237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1020</v>
      </c>
      <c r="E112" s="197"/>
      <c r="F112" s="197"/>
      <c r="G112" s="197"/>
      <c r="H112" s="197"/>
      <c r="I112" s="197"/>
      <c r="J112" s="198">
        <f>J239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138</v>
      </c>
      <c r="E113" s="197"/>
      <c r="F113" s="197"/>
      <c r="G113" s="197"/>
      <c r="H113" s="197"/>
      <c r="I113" s="197"/>
      <c r="J113" s="198">
        <f>J246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1021</v>
      </c>
      <c r="E114" s="197"/>
      <c r="F114" s="197"/>
      <c r="G114" s="197"/>
      <c r="H114" s="197"/>
      <c r="I114" s="197"/>
      <c r="J114" s="198">
        <f>J257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9"/>
      <c r="C115" s="190"/>
      <c r="D115" s="191" t="s">
        <v>140</v>
      </c>
      <c r="E115" s="192"/>
      <c r="F115" s="192"/>
      <c r="G115" s="192"/>
      <c r="H115" s="192"/>
      <c r="I115" s="192"/>
      <c r="J115" s="193">
        <f>J266</f>
        <v>0</v>
      </c>
      <c r="K115" s="190"/>
      <c r="L115" s="194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143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15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84" t="str">
        <f>E7</f>
        <v>Hýskov ON - oprava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117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E9</f>
        <v>SO.03 - Oprava čekárny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19</v>
      </c>
      <c r="D129" s="41"/>
      <c r="E129" s="41"/>
      <c r="F129" s="28" t="str">
        <f>F12</f>
        <v>Hýskov</v>
      </c>
      <c r="G129" s="41"/>
      <c r="H129" s="41"/>
      <c r="I129" s="33" t="s">
        <v>21</v>
      </c>
      <c r="J129" s="80" t="str">
        <f>IF(J12="","",J12)</f>
        <v>4. 8. 2020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23</v>
      </c>
      <c r="D131" s="41"/>
      <c r="E131" s="41"/>
      <c r="F131" s="28" t="str">
        <f>E15</f>
        <v>Správa železnic, státní organizace</v>
      </c>
      <c r="G131" s="41"/>
      <c r="H131" s="41"/>
      <c r="I131" s="33" t="s">
        <v>31</v>
      </c>
      <c r="J131" s="37" t="str">
        <f>E21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29</v>
      </c>
      <c r="D132" s="41"/>
      <c r="E132" s="41"/>
      <c r="F132" s="28" t="str">
        <f>IF(E18="","",E18)</f>
        <v>Vyplň údaj</v>
      </c>
      <c r="G132" s="41"/>
      <c r="H132" s="41"/>
      <c r="I132" s="33" t="s">
        <v>34</v>
      </c>
      <c r="J132" s="37" t="str">
        <f>E24</f>
        <v>L. Malý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144</v>
      </c>
      <c r="D134" s="203" t="s">
        <v>62</v>
      </c>
      <c r="E134" s="203" t="s">
        <v>58</v>
      </c>
      <c r="F134" s="203" t="s">
        <v>59</v>
      </c>
      <c r="G134" s="203" t="s">
        <v>145</v>
      </c>
      <c r="H134" s="203" t="s">
        <v>146</v>
      </c>
      <c r="I134" s="203" t="s">
        <v>147</v>
      </c>
      <c r="J134" s="204" t="s">
        <v>121</v>
      </c>
      <c r="K134" s="205" t="s">
        <v>148</v>
      </c>
      <c r="L134" s="206"/>
      <c r="M134" s="101" t="s">
        <v>1</v>
      </c>
      <c r="N134" s="102" t="s">
        <v>41</v>
      </c>
      <c r="O134" s="102" t="s">
        <v>149</v>
      </c>
      <c r="P134" s="102" t="s">
        <v>150</v>
      </c>
      <c r="Q134" s="102" t="s">
        <v>151</v>
      </c>
      <c r="R134" s="102" t="s">
        <v>152</v>
      </c>
      <c r="S134" s="102" t="s">
        <v>153</v>
      </c>
      <c r="T134" s="103" t="s">
        <v>154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155</v>
      </c>
      <c r="D135" s="41"/>
      <c r="E135" s="41"/>
      <c r="F135" s="41"/>
      <c r="G135" s="41"/>
      <c r="H135" s="41"/>
      <c r="I135" s="41"/>
      <c r="J135" s="207">
        <f>BK135</f>
        <v>0</v>
      </c>
      <c r="K135" s="41"/>
      <c r="L135" s="45"/>
      <c r="M135" s="104"/>
      <c r="N135" s="208"/>
      <c r="O135" s="105"/>
      <c r="P135" s="209">
        <f>P136+P176+P266</f>
        <v>0</v>
      </c>
      <c r="Q135" s="105"/>
      <c r="R135" s="209">
        <f>R136+R176+R266</f>
        <v>14.317660199999999</v>
      </c>
      <c r="S135" s="105"/>
      <c r="T135" s="210">
        <f>T136+T176+T266</f>
        <v>16.316251999999999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76</v>
      </c>
      <c r="AU135" s="18" t="s">
        <v>123</v>
      </c>
      <c r="BK135" s="211">
        <f>BK136+BK176+BK266</f>
        <v>0</v>
      </c>
    </row>
    <row r="136" s="12" customFormat="1" ht="25.92" customHeight="1">
      <c r="A136" s="12"/>
      <c r="B136" s="212"/>
      <c r="C136" s="213"/>
      <c r="D136" s="214" t="s">
        <v>76</v>
      </c>
      <c r="E136" s="215" t="s">
        <v>156</v>
      </c>
      <c r="F136" s="215" t="s">
        <v>157</v>
      </c>
      <c r="G136" s="213"/>
      <c r="H136" s="213"/>
      <c r="I136" s="216"/>
      <c r="J136" s="217">
        <f>BK136</f>
        <v>0</v>
      </c>
      <c r="K136" s="213"/>
      <c r="L136" s="218"/>
      <c r="M136" s="219"/>
      <c r="N136" s="220"/>
      <c r="O136" s="220"/>
      <c r="P136" s="221">
        <f>P137+P156+P164+P174</f>
        <v>0</v>
      </c>
      <c r="Q136" s="220"/>
      <c r="R136" s="221">
        <f>R137+R156+R164+R174</f>
        <v>14.026354999999999</v>
      </c>
      <c r="S136" s="220"/>
      <c r="T136" s="222">
        <f>T137+T156+T164+T174</f>
        <v>14.333999999999998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85</v>
      </c>
      <c r="AT136" s="224" t="s">
        <v>76</v>
      </c>
      <c r="AU136" s="224" t="s">
        <v>77</v>
      </c>
      <c r="AY136" s="223" t="s">
        <v>158</v>
      </c>
      <c r="BK136" s="225">
        <f>BK137+BK156+BK164+BK174</f>
        <v>0</v>
      </c>
    </row>
    <row r="137" s="12" customFormat="1" ht="22.8" customHeight="1">
      <c r="A137" s="12"/>
      <c r="B137" s="212"/>
      <c r="C137" s="213"/>
      <c r="D137" s="214" t="s">
        <v>76</v>
      </c>
      <c r="E137" s="226" t="s">
        <v>183</v>
      </c>
      <c r="F137" s="226" t="s">
        <v>198</v>
      </c>
      <c r="G137" s="213"/>
      <c r="H137" s="213"/>
      <c r="I137" s="216"/>
      <c r="J137" s="227">
        <f>BK137</f>
        <v>0</v>
      </c>
      <c r="K137" s="213"/>
      <c r="L137" s="218"/>
      <c r="M137" s="219"/>
      <c r="N137" s="220"/>
      <c r="O137" s="220"/>
      <c r="P137" s="221">
        <f>SUM(P138:P155)</f>
        <v>0</v>
      </c>
      <c r="Q137" s="220"/>
      <c r="R137" s="221">
        <f>SUM(R138:R155)</f>
        <v>14.026354999999999</v>
      </c>
      <c r="S137" s="220"/>
      <c r="T137" s="222">
        <f>SUM(T138:T155)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85</v>
      </c>
      <c r="AT137" s="224" t="s">
        <v>76</v>
      </c>
      <c r="AU137" s="224" t="s">
        <v>85</v>
      </c>
      <c r="AY137" s="223" t="s">
        <v>158</v>
      </c>
      <c r="BK137" s="225">
        <f>SUM(BK138:BK155)</f>
        <v>0</v>
      </c>
    </row>
    <row r="138" s="2" customFormat="1" ht="24.15" customHeight="1">
      <c r="A138" s="39"/>
      <c r="B138" s="40"/>
      <c r="C138" s="228" t="s">
        <v>85</v>
      </c>
      <c r="D138" s="228" t="s">
        <v>161</v>
      </c>
      <c r="E138" s="229" t="s">
        <v>1022</v>
      </c>
      <c r="F138" s="230" t="s">
        <v>1023</v>
      </c>
      <c r="G138" s="231" t="s">
        <v>195</v>
      </c>
      <c r="H138" s="232">
        <v>84.599999999999994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42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165</v>
      </c>
      <c r="AT138" s="240" t="s">
        <v>161</v>
      </c>
      <c r="AU138" s="240" t="s">
        <v>87</v>
      </c>
      <c r="AY138" s="18" t="s">
        <v>158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85</v>
      </c>
      <c r="BK138" s="241">
        <f>ROUND(I138*H138,2)</f>
        <v>0</v>
      </c>
      <c r="BL138" s="18" t="s">
        <v>165</v>
      </c>
      <c r="BM138" s="240" t="s">
        <v>1024</v>
      </c>
    </row>
    <row r="139" s="13" customFormat="1">
      <c r="A139" s="13"/>
      <c r="B139" s="242"/>
      <c r="C139" s="243"/>
      <c r="D139" s="244" t="s">
        <v>167</v>
      </c>
      <c r="E139" s="245" t="s">
        <v>1</v>
      </c>
      <c r="F139" s="246" t="s">
        <v>1025</v>
      </c>
      <c r="G139" s="243"/>
      <c r="H139" s="247">
        <v>61.200000000000003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167</v>
      </c>
      <c r="AU139" s="253" t="s">
        <v>87</v>
      </c>
      <c r="AV139" s="13" t="s">
        <v>87</v>
      </c>
      <c r="AW139" s="13" t="s">
        <v>33</v>
      </c>
      <c r="AX139" s="13" t="s">
        <v>77</v>
      </c>
      <c r="AY139" s="253" t="s">
        <v>158</v>
      </c>
    </row>
    <row r="140" s="13" customFormat="1">
      <c r="A140" s="13"/>
      <c r="B140" s="242"/>
      <c r="C140" s="243"/>
      <c r="D140" s="244" t="s">
        <v>167</v>
      </c>
      <c r="E140" s="245" t="s">
        <v>1</v>
      </c>
      <c r="F140" s="246" t="s">
        <v>1026</v>
      </c>
      <c r="G140" s="243"/>
      <c r="H140" s="247">
        <v>23.399999999999999</v>
      </c>
      <c r="I140" s="248"/>
      <c r="J140" s="243"/>
      <c r="K140" s="243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167</v>
      </c>
      <c r="AU140" s="253" t="s">
        <v>87</v>
      </c>
      <c r="AV140" s="13" t="s">
        <v>87</v>
      </c>
      <c r="AW140" s="13" t="s">
        <v>33</v>
      </c>
      <c r="AX140" s="13" t="s">
        <v>77</v>
      </c>
      <c r="AY140" s="253" t="s">
        <v>158</v>
      </c>
    </row>
    <row r="141" s="15" customFormat="1">
      <c r="A141" s="15"/>
      <c r="B141" s="268"/>
      <c r="C141" s="269"/>
      <c r="D141" s="244" t="s">
        <v>167</v>
      </c>
      <c r="E141" s="270" t="s">
        <v>1</v>
      </c>
      <c r="F141" s="271" t="s">
        <v>179</v>
      </c>
      <c r="G141" s="269"/>
      <c r="H141" s="272">
        <v>84.599999999999994</v>
      </c>
      <c r="I141" s="273"/>
      <c r="J141" s="269"/>
      <c r="K141" s="269"/>
      <c r="L141" s="274"/>
      <c r="M141" s="275"/>
      <c r="N141" s="276"/>
      <c r="O141" s="276"/>
      <c r="P141" s="276"/>
      <c r="Q141" s="276"/>
      <c r="R141" s="276"/>
      <c r="S141" s="276"/>
      <c r="T141" s="27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8" t="s">
        <v>167</v>
      </c>
      <c r="AU141" s="278" t="s">
        <v>87</v>
      </c>
      <c r="AV141" s="15" t="s">
        <v>165</v>
      </c>
      <c r="AW141" s="15" t="s">
        <v>33</v>
      </c>
      <c r="AX141" s="15" t="s">
        <v>85</v>
      </c>
      <c r="AY141" s="278" t="s">
        <v>158</v>
      </c>
    </row>
    <row r="142" s="2" customFormat="1" ht="24.15" customHeight="1">
      <c r="A142" s="39"/>
      <c r="B142" s="40"/>
      <c r="C142" s="228" t="s">
        <v>87</v>
      </c>
      <c r="D142" s="228" t="s">
        <v>161</v>
      </c>
      <c r="E142" s="229" t="s">
        <v>1027</v>
      </c>
      <c r="F142" s="230" t="s">
        <v>1028</v>
      </c>
      <c r="G142" s="231" t="s">
        <v>195</v>
      </c>
      <c r="H142" s="232">
        <v>84.599999999999994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42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165</v>
      </c>
      <c r="AT142" s="240" t="s">
        <v>161</v>
      </c>
      <c r="AU142" s="240" t="s">
        <v>87</v>
      </c>
      <c r="AY142" s="18" t="s">
        <v>158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85</v>
      </c>
      <c r="BK142" s="241">
        <f>ROUND(I142*H142,2)</f>
        <v>0</v>
      </c>
      <c r="BL142" s="18" t="s">
        <v>165</v>
      </c>
      <c r="BM142" s="240" t="s">
        <v>1029</v>
      </c>
    </row>
    <row r="143" s="2" customFormat="1" ht="24.15" customHeight="1">
      <c r="A143" s="39"/>
      <c r="B143" s="40"/>
      <c r="C143" s="228" t="s">
        <v>159</v>
      </c>
      <c r="D143" s="228" t="s">
        <v>161</v>
      </c>
      <c r="E143" s="229" t="s">
        <v>1030</v>
      </c>
      <c r="F143" s="230" t="s">
        <v>1031</v>
      </c>
      <c r="G143" s="231" t="s">
        <v>195</v>
      </c>
      <c r="H143" s="232">
        <v>84.599999999999994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42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165</v>
      </c>
      <c r="AT143" s="240" t="s">
        <v>161</v>
      </c>
      <c r="AU143" s="240" t="s">
        <v>87</v>
      </c>
      <c r="AY143" s="18" t="s">
        <v>158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85</v>
      </c>
      <c r="BK143" s="241">
        <f>ROUND(I143*H143,2)</f>
        <v>0</v>
      </c>
      <c r="BL143" s="18" t="s">
        <v>165</v>
      </c>
      <c r="BM143" s="240" t="s">
        <v>1032</v>
      </c>
    </row>
    <row r="144" s="2" customFormat="1" ht="24.15" customHeight="1">
      <c r="A144" s="39"/>
      <c r="B144" s="40"/>
      <c r="C144" s="228" t="s">
        <v>165</v>
      </c>
      <c r="D144" s="228" t="s">
        <v>161</v>
      </c>
      <c r="E144" s="229" t="s">
        <v>1033</v>
      </c>
      <c r="F144" s="230" t="s">
        <v>1034</v>
      </c>
      <c r="G144" s="231" t="s">
        <v>195</v>
      </c>
      <c r="H144" s="232">
        <v>84.599999999999994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42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165</v>
      </c>
      <c r="AT144" s="240" t="s">
        <v>161</v>
      </c>
      <c r="AU144" s="240" t="s">
        <v>87</v>
      </c>
      <c r="AY144" s="18" t="s">
        <v>158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85</v>
      </c>
      <c r="BK144" s="241">
        <f>ROUND(I144*H144,2)</f>
        <v>0</v>
      </c>
      <c r="BL144" s="18" t="s">
        <v>165</v>
      </c>
      <c r="BM144" s="240" t="s">
        <v>1035</v>
      </c>
    </row>
    <row r="145" s="2" customFormat="1" ht="24.15" customHeight="1">
      <c r="A145" s="39"/>
      <c r="B145" s="40"/>
      <c r="C145" s="228" t="s">
        <v>183</v>
      </c>
      <c r="D145" s="228" t="s">
        <v>161</v>
      </c>
      <c r="E145" s="229" t="s">
        <v>1036</v>
      </c>
      <c r="F145" s="230" t="s">
        <v>1037</v>
      </c>
      <c r="G145" s="231" t="s">
        <v>164</v>
      </c>
      <c r="H145" s="232">
        <v>3.0099999999999998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42</v>
      </c>
      <c r="O145" s="92"/>
      <c r="P145" s="238">
        <f>O145*H145</f>
        <v>0</v>
      </c>
      <c r="Q145" s="238">
        <v>2.45329</v>
      </c>
      <c r="R145" s="238">
        <f>Q145*H145</f>
        <v>7.3844028999999995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165</v>
      </c>
      <c r="AT145" s="240" t="s">
        <v>161</v>
      </c>
      <c r="AU145" s="240" t="s">
        <v>87</v>
      </c>
      <c r="AY145" s="18" t="s">
        <v>158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85</v>
      </c>
      <c r="BK145" s="241">
        <f>ROUND(I145*H145,2)</f>
        <v>0</v>
      </c>
      <c r="BL145" s="18" t="s">
        <v>165</v>
      </c>
      <c r="BM145" s="240" t="s">
        <v>1038</v>
      </c>
    </row>
    <row r="146" s="13" customFormat="1">
      <c r="A146" s="13"/>
      <c r="B146" s="242"/>
      <c r="C146" s="243"/>
      <c r="D146" s="244" t="s">
        <v>167</v>
      </c>
      <c r="E146" s="245" t="s">
        <v>1</v>
      </c>
      <c r="F146" s="246" t="s">
        <v>1039</v>
      </c>
      <c r="G146" s="243"/>
      <c r="H146" s="247">
        <v>3.0099999999999998</v>
      </c>
      <c r="I146" s="248"/>
      <c r="J146" s="243"/>
      <c r="K146" s="243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167</v>
      </c>
      <c r="AU146" s="253" t="s">
        <v>87</v>
      </c>
      <c r="AV146" s="13" t="s">
        <v>87</v>
      </c>
      <c r="AW146" s="13" t="s">
        <v>33</v>
      </c>
      <c r="AX146" s="13" t="s">
        <v>85</v>
      </c>
      <c r="AY146" s="253" t="s">
        <v>158</v>
      </c>
    </row>
    <row r="147" s="2" customFormat="1" ht="24.15" customHeight="1">
      <c r="A147" s="39"/>
      <c r="B147" s="40"/>
      <c r="C147" s="228" t="s">
        <v>199</v>
      </c>
      <c r="D147" s="228" t="s">
        <v>161</v>
      </c>
      <c r="E147" s="229" t="s">
        <v>1040</v>
      </c>
      <c r="F147" s="230" t="s">
        <v>1041</v>
      </c>
      <c r="G147" s="231" t="s">
        <v>164</v>
      </c>
      <c r="H147" s="232">
        <v>3.0099999999999998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42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165</v>
      </c>
      <c r="AT147" s="240" t="s">
        <v>161</v>
      </c>
      <c r="AU147" s="240" t="s">
        <v>87</v>
      </c>
      <c r="AY147" s="18" t="s">
        <v>158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85</v>
      </c>
      <c r="BK147" s="241">
        <f>ROUND(I147*H147,2)</f>
        <v>0</v>
      </c>
      <c r="BL147" s="18" t="s">
        <v>165</v>
      </c>
      <c r="BM147" s="240" t="s">
        <v>1042</v>
      </c>
    </row>
    <row r="148" s="2" customFormat="1" ht="14.4" customHeight="1">
      <c r="A148" s="39"/>
      <c r="B148" s="40"/>
      <c r="C148" s="228" t="s">
        <v>203</v>
      </c>
      <c r="D148" s="228" t="s">
        <v>161</v>
      </c>
      <c r="E148" s="229" t="s">
        <v>1043</v>
      </c>
      <c r="F148" s="230" t="s">
        <v>1044</v>
      </c>
      <c r="G148" s="231" t="s">
        <v>387</v>
      </c>
      <c r="H148" s="232">
        <v>0.13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42</v>
      </c>
      <c r="O148" s="92"/>
      <c r="P148" s="238">
        <f>O148*H148</f>
        <v>0</v>
      </c>
      <c r="Q148" s="238">
        <v>1.06277</v>
      </c>
      <c r="R148" s="238">
        <f>Q148*H148</f>
        <v>0.13816010000000001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165</v>
      </c>
      <c r="AT148" s="240" t="s">
        <v>161</v>
      </c>
      <c r="AU148" s="240" t="s">
        <v>87</v>
      </c>
      <c r="AY148" s="18" t="s">
        <v>158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85</v>
      </c>
      <c r="BK148" s="241">
        <f>ROUND(I148*H148,2)</f>
        <v>0</v>
      </c>
      <c r="BL148" s="18" t="s">
        <v>165</v>
      </c>
      <c r="BM148" s="240" t="s">
        <v>1045</v>
      </c>
    </row>
    <row r="149" s="13" customFormat="1">
      <c r="A149" s="13"/>
      <c r="B149" s="242"/>
      <c r="C149" s="243"/>
      <c r="D149" s="244" t="s">
        <v>167</v>
      </c>
      <c r="E149" s="245" t="s">
        <v>1</v>
      </c>
      <c r="F149" s="246" t="s">
        <v>1046</v>
      </c>
      <c r="G149" s="243"/>
      <c r="H149" s="247">
        <v>0.13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167</v>
      </c>
      <c r="AU149" s="253" t="s">
        <v>87</v>
      </c>
      <c r="AV149" s="13" t="s">
        <v>87</v>
      </c>
      <c r="AW149" s="13" t="s">
        <v>33</v>
      </c>
      <c r="AX149" s="13" t="s">
        <v>85</v>
      </c>
      <c r="AY149" s="253" t="s">
        <v>158</v>
      </c>
    </row>
    <row r="150" s="2" customFormat="1" ht="24.15" customHeight="1">
      <c r="A150" s="39"/>
      <c r="B150" s="40"/>
      <c r="C150" s="228" t="s">
        <v>184</v>
      </c>
      <c r="D150" s="228" t="s">
        <v>161</v>
      </c>
      <c r="E150" s="229" t="s">
        <v>1047</v>
      </c>
      <c r="F150" s="230" t="s">
        <v>1048</v>
      </c>
      <c r="G150" s="231" t="s">
        <v>223</v>
      </c>
      <c r="H150" s="232">
        <v>27.399999999999999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42</v>
      </c>
      <c r="O150" s="92"/>
      <c r="P150" s="238">
        <f>O150*H150</f>
        <v>0</v>
      </c>
      <c r="Q150" s="238">
        <v>8.0000000000000007E-05</v>
      </c>
      <c r="R150" s="238">
        <f>Q150*H150</f>
        <v>0.0021919999999999999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165</v>
      </c>
      <c r="AT150" s="240" t="s">
        <v>161</v>
      </c>
      <c r="AU150" s="240" t="s">
        <v>87</v>
      </c>
      <c r="AY150" s="18" t="s">
        <v>158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85</v>
      </c>
      <c r="BK150" s="241">
        <f>ROUND(I150*H150,2)</f>
        <v>0</v>
      </c>
      <c r="BL150" s="18" t="s">
        <v>165</v>
      </c>
      <c r="BM150" s="240" t="s">
        <v>1049</v>
      </c>
    </row>
    <row r="151" s="13" customFormat="1">
      <c r="A151" s="13"/>
      <c r="B151" s="242"/>
      <c r="C151" s="243"/>
      <c r="D151" s="244" t="s">
        <v>167</v>
      </c>
      <c r="E151" s="245" t="s">
        <v>1</v>
      </c>
      <c r="F151" s="246" t="s">
        <v>1050</v>
      </c>
      <c r="G151" s="243"/>
      <c r="H151" s="247">
        <v>21.399999999999999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167</v>
      </c>
      <c r="AU151" s="253" t="s">
        <v>87</v>
      </c>
      <c r="AV151" s="13" t="s">
        <v>87</v>
      </c>
      <c r="AW151" s="13" t="s">
        <v>33</v>
      </c>
      <c r="AX151" s="13" t="s">
        <v>77</v>
      </c>
      <c r="AY151" s="253" t="s">
        <v>158</v>
      </c>
    </row>
    <row r="152" s="13" customFormat="1">
      <c r="A152" s="13"/>
      <c r="B152" s="242"/>
      <c r="C152" s="243"/>
      <c r="D152" s="244" t="s">
        <v>167</v>
      </c>
      <c r="E152" s="245" t="s">
        <v>1</v>
      </c>
      <c r="F152" s="246" t="s">
        <v>1051</v>
      </c>
      <c r="G152" s="243"/>
      <c r="H152" s="247">
        <v>6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167</v>
      </c>
      <c r="AU152" s="253" t="s">
        <v>87</v>
      </c>
      <c r="AV152" s="13" t="s">
        <v>87</v>
      </c>
      <c r="AW152" s="13" t="s">
        <v>33</v>
      </c>
      <c r="AX152" s="13" t="s">
        <v>77</v>
      </c>
      <c r="AY152" s="253" t="s">
        <v>158</v>
      </c>
    </row>
    <row r="153" s="15" customFormat="1">
      <c r="A153" s="15"/>
      <c r="B153" s="268"/>
      <c r="C153" s="269"/>
      <c r="D153" s="244" t="s">
        <v>167</v>
      </c>
      <c r="E153" s="270" t="s">
        <v>1</v>
      </c>
      <c r="F153" s="271" t="s">
        <v>179</v>
      </c>
      <c r="G153" s="269"/>
      <c r="H153" s="272">
        <v>27.399999999999999</v>
      </c>
      <c r="I153" s="273"/>
      <c r="J153" s="269"/>
      <c r="K153" s="269"/>
      <c r="L153" s="274"/>
      <c r="M153" s="275"/>
      <c r="N153" s="276"/>
      <c r="O153" s="276"/>
      <c r="P153" s="276"/>
      <c r="Q153" s="276"/>
      <c r="R153" s="276"/>
      <c r="S153" s="276"/>
      <c r="T153" s="27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8" t="s">
        <v>167</v>
      </c>
      <c r="AU153" s="278" t="s">
        <v>87</v>
      </c>
      <c r="AV153" s="15" t="s">
        <v>165</v>
      </c>
      <c r="AW153" s="15" t="s">
        <v>33</v>
      </c>
      <c r="AX153" s="15" t="s">
        <v>85</v>
      </c>
      <c r="AY153" s="278" t="s">
        <v>158</v>
      </c>
    </row>
    <row r="154" s="2" customFormat="1" ht="24.15" customHeight="1">
      <c r="A154" s="39"/>
      <c r="B154" s="40"/>
      <c r="C154" s="228" t="s">
        <v>210</v>
      </c>
      <c r="D154" s="228" t="s">
        <v>161</v>
      </c>
      <c r="E154" s="229" t="s">
        <v>1052</v>
      </c>
      <c r="F154" s="230" t="s">
        <v>1053</v>
      </c>
      <c r="G154" s="231" t="s">
        <v>164</v>
      </c>
      <c r="H154" s="232">
        <v>3.0099999999999998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42</v>
      </c>
      <c r="O154" s="92"/>
      <c r="P154" s="238">
        <f>O154*H154</f>
        <v>0</v>
      </c>
      <c r="Q154" s="238">
        <v>2.1600000000000001</v>
      </c>
      <c r="R154" s="238">
        <f>Q154*H154</f>
        <v>6.5015999999999998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165</v>
      </c>
      <c r="AT154" s="240" t="s">
        <v>161</v>
      </c>
      <c r="AU154" s="240" t="s">
        <v>87</v>
      </c>
      <c r="AY154" s="18" t="s">
        <v>158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85</v>
      </c>
      <c r="BK154" s="241">
        <f>ROUND(I154*H154,2)</f>
        <v>0</v>
      </c>
      <c r="BL154" s="18" t="s">
        <v>165</v>
      </c>
      <c r="BM154" s="240" t="s">
        <v>1054</v>
      </c>
    </row>
    <row r="155" s="13" customFormat="1">
      <c r="A155" s="13"/>
      <c r="B155" s="242"/>
      <c r="C155" s="243"/>
      <c r="D155" s="244" t="s">
        <v>167</v>
      </c>
      <c r="E155" s="245" t="s">
        <v>1</v>
      </c>
      <c r="F155" s="246" t="s">
        <v>1039</v>
      </c>
      <c r="G155" s="243"/>
      <c r="H155" s="247">
        <v>3.0099999999999998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167</v>
      </c>
      <c r="AU155" s="253" t="s">
        <v>87</v>
      </c>
      <c r="AV155" s="13" t="s">
        <v>87</v>
      </c>
      <c r="AW155" s="13" t="s">
        <v>33</v>
      </c>
      <c r="AX155" s="13" t="s">
        <v>85</v>
      </c>
      <c r="AY155" s="253" t="s">
        <v>158</v>
      </c>
    </row>
    <row r="156" s="12" customFormat="1" ht="22.8" customHeight="1">
      <c r="A156" s="12"/>
      <c r="B156" s="212"/>
      <c r="C156" s="213"/>
      <c r="D156" s="214" t="s">
        <v>76</v>
      </c>
      <c r="E156" s="226" t="s">
        <v>184</v>
      </c>
      <c r="F156" s="226" t="s">
        <v>792</v>
      </c>
      <c r="G156" s="213"/>
      <c r="H156" s="213"/>
      <c r="I156" s="216"/>
      <c r="J156" s="227">
        <f>BK156</f>
        <v>0</v>
      </c>
      <c r="K156" s="213"/>
      <c r="L156" s="218"/>
      <c r="M156" s="219"/>
      <c r="N156" s="220"/>
      <c r="O156" s="220"/>
      <c r="P156" s="221">
        <f>SUM(P157:P163)</f>
        <v>0</v>
      </c>
      <c r="Q156" s="220"/>
      <c r="R156" s="221">
        <f>SUM(R157:R163)</f>
        <v>0</v>
      </c>
      <c r="S156" s="220"/>
      <c r="T156" s="222">
        <f>SUM(T157:T163)</f>
        <v>14.333999999999998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3" t="s">
        <v>85</v>
      </c>
      <c r="AT156" s="224" t="s">
        <v>76</v>
      </c>
      <c r="AU156" s="224" t="s">
        <v>85</v>
      </c>
      <c r="AY156" s="223" t="s">
        <v>158</v>
      </c>
      <c r="BK156" s="225">
        <f>SUM(BK157:BK163)</f>
        <v>0</v>
      </c>
    </row>
    <row r="157" s="2" customFormat="1" ht="24.15" customHeight="1">
      <c r="A157" s="39"/>
      <c r="B157" s="40"/>
      <c r="C157" s="228" t="s">
        <v>216</v>
      </c>
      <c r="D157" s="228" t="s">
        <v>161</v>
      </c>
      <c r="E157" s="229" t="s">
        <v>1055</v>
      </c>
      <c r="F157" s="230" t="s">
        <v>1056</v>
      </c>
      <c r="G157" s="231" t="s">
        <v>195</v>
      </c>
      <c r="H157" s="232">
        <v>30.100000000000001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42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165</v>
      </c>
      <c r="AT157" s="240" t="s">
        <v>161</v>
      </c>
      <c r="AU157" s="240" t="s">
        <v>87</v>
      </c>
      <c r="AY157" s="18" t="s">
        <v>158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85</v>
      </c>
      <c r="BK157" s="241">
        <f>ROUND(I157*H157,2)</f>
        <v>0</v>
      </c>
      <c r="BL157" s="18" t="s">
        <v>165</v>
      </c>
      <c r="BM157" s="240" t="s">
        <v>1057</v>
      </c>
    </row>
    <row r="158" s="2" customFormat="1" ht="24.15" customHeight="1">
      <c r="A158" s="39"/>
      <c r="B158" s="40"/>
      <c r="C158" s="228" t="s">
        <v>220</v>
      </c>
      <c r="D158" s="228" t="s">
        <v>161</v>
      </c>
      <c r="E158" s="229" t="s">
        <v>1058</v>
      </c>
      <c r="F158" s="230" t="s">
        <v>1059</v>
      </c>
      <c r="G158" s="231" t="s">
        <v>195</v>
      </c>
      <c r="H158" s="232">
        <v>30.100000000000001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42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165</v>
      </c>
      <c r="AT158" s="240" t="s">
        <v>161</v>
      </c>
      <c r="AU158" s="240" t="s">
        <v>87</v>
      </c>
      <c r="AY158" s="18" t="s">
        <v>158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85</v>
      </c>
      <c r="BK158" s="241">
        <f>ROUND(I158*H158,2)</f>
        <v>0</v>
      </c>
      <c r="BL158" s="18" t="s">
        <v>165</v>
      </c>
      <c r="BM158" s="240" t="s">
        <v>1060</v>
      </c>
    </row>
    <row r="159" s="2" customFormat="1" ht="14.4" customHeight="1">
      <c r="A159" s="39"/>
      <c r="B159" s="40"/>
      <c r="C159" s="228" t="s">
        <v>227</v>
      </c>
      <c r="D159" s="228" t="s">
        <v>161</v>
      </c>
      <c r="E159" s="229" t="s">
        <v>1061</v>
      </c>
      <c r="F159" s="230" t="s">
        <v>1062</v>
      </c>
      <c r="G159" s="231" t="s">
        <v>164</v>
      </c>
      <c r="H159" s="232">
        <v>9.0299999999999994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42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1.3999999999999999</v>
      </c>
      <c r="T159" s="239">
        <f>S159*H159</f>
        <v>12.641999999999998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165</v>
      </c>
      <c r="AT159" s="240" t="s">
        <v>161</v>
      </c>
      <c r="AU159" s="240" t="s">
        <v>87</v>
      </c>
      <c r="AY159" s="18" t="s">
        <v>158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85</v>
      </c>
      <c r="BK159" s="241">
        <f>ROUND(I159*H159,2)</f>
        <v>0</v>
      </c>
      <c r="BL159" s="18" t="s">
        <v>165</v>
      </c>
      <c r="BM159" s="240" t="s">
        <v>1063</v>
      </c>
    </row>
    <row r="160" s="13" customFormat="1">
      <c r="A160" s="13"/>
      <c r="B160" s="242"/>
      <c r="C160" s="243"/>
      <c r="D160" s="244" t="s">
        <v>167</v>
      </c>
      <c r="E160" s="245" t="s">
        <v>1</v>
      </c>
      <c r="F160" s="246" t="s">
        <v>1064</v>
      </c>
      <c r="G160" s="243"/>
      <c r="H160" s="247">
        <v>9.0299999999999994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167</v>
      </c>
      <c r="AU160" s="253" t="s">
        <v>87</v>
      </c>
      <c r="AV160" s="13" t="s">
        <v>87</v>
      </c>
      <c r="AW160" s="13" t="s">
        <v>33</v>
      </c>
      <c r="AX160" s="13" t="s">
        <v>85</v>
      </c>
      <c r="AY160" s="253" t="s">
        <v>158</v>
      </c>
    </row>
    <row r="161" s="2" customFormat="1" ht="24.15" customHeight="1">
      <c r="A161" s="39"/>
      <c r="B161" s="40"/>
      <c r="C161" s="228" t="s">
        <v>236</v>
      </c>
      <c r="D161" s="228" t="s">
        <v>161</v>
      </c>
      <c r="E161" s="229" t="s">
        <v>1065</v>
      </c>
      <c r="F161" s="230" t="s">
        <v>1066</v>
      </c>
      <c r="G161" s="231" t="s">
        <v>195</v>
      </c>
      <c r="H161" s="232">
        <v>84.599999999999994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42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0.02</v>
      </c>
      <c r="T161" s="239">
        <f>S161*H161</f>
        <v>1.692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165</v>
      </c>
      <c r="AT161" s="240" t="s">
        <v>161</v>
      </c>
      <c r="AU161" s="240" t="s">
        <v>87</v>
      </c>
      <c r="AY161" s="18" t="s">
        <v>158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85</v>
      </c>
      <c r="BK161" s="241">
        <f>ROUND(I161*H161,2)</f>
        <v>0</v>
      </c>
      <c r="BL161" s="18" t="s">
        <v>165</v>
      </c>
      <c r="BM161" s="240" t="s">
        <v>1067</v>
      </c>
    </row>
    <row r="162" s="2" customFormat="1" ht="24.15" customHeight="1">
      <c r="A162" s="39"/>
      <c r="B162" s="40"/>
      <c r="C162" s="228" t="s">
        <v>249</v>
      </c>
      <c r="D162" s="228" t="s">
        <v>161</v>
      </c>
      <c r="E162" s="229" t="s">
        <v>1068</v>
      </c>
      <c r="F162" s="230" t="s">
        <v>1069</v>
      </c>
      <c r="G162" s="231" t="s">
        <v>298</v>
      </c>
      <c r="H162" s="232">
        <v>1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42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165</v>
      </c>
      <c r="AT162" s="240" t="s">
        <v>161</v>
      </c>
      <c r="AU162" s="240" t="s">
        <v>87</v>
      </c>
      <c r="AY162" s="18" t="s">
        <v>158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85</v>
      </c>
      <c r="BK162" s="241">
        <f>ROUND(I162*H162,2)</f>
        <v>0</v>
      </c>
      <c r="BL162" s="18" t="s">
        <v>165</v>
      </c>
      <c r="BM162" s="240" t="s">
        <v>1070</v>
      </c>
    </row>
    <row r="163" s="2" customFormat="1" ht="37.8" customHeight="1">
      <c r="A163" s="39"/>
      <c r="B163" s="40"/>
      <c r="C163" s="228" t="s">
        <v>259</v>
      </c>
      <c r="D163" s="228" t="s">
        <v>161</v>
      </c>
      <c r="E163" s="229" t="s">
        <v>1071</v>
      </c>
      <c r="F163" s="230" t="s">
        <v>1072</v>
      </c>
      <c r="G163" s="231" t="s">
        <v>298</v>
      </c>
      <c r="H163" s="232">
        <v>1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42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165</v>
      </c>
      <c r="AT163" s="240" t="s">
        <v>161</v>
      </c>
      <c r="AU163" s="240" t="s">
        <v>87</v>
      </c>
      <c r="AY163" s="18" t="s">
        <v>158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85</v>
      </c>
      <c r="BK163" s="241">
        <f>ROUND(I163*H163,2)</f>
        <v>0</v>
      </c>
      <c r="BL163" s="18" t="s">
        <v>165</v>
      </c>
      <c r="BM163" s="240" t="s">
        <v>1073</v>
      </c>
    </row>
    <row r="164" s="12" customFormat="1" ht="22.8" customHeight="1">
      <c r="A164" s="12"/>
      <c r="B164" s="212"/>
      <c r="C164" s="213"/>
      <c r="D164" s="214" t="s">
        <v>76</v>
      </c>
      <c r="E164" s="226" t="s">
        <v>393</v>
      </c>
      <c r="F164" s="226" t="s">
        <v>394</v>
      </c>
      <c r="G164" s="213"/>
      <c r="H164" s="213"/>
      <c r="I164" s="216"/>
      <c r="J164" s="227">
        <f>BK164</f>
        <v>0</v>
      </c>
      <c r="K164" s="213"/>
      <c r="L164" s="218"/>
      <c r="M164" s="219"/>
      <c r="N164" s="220"/>
      <c r="O164" s="220"/>
      <c r="P164" s="221">
        <f>SUM(P165:P173)</f>
        <v>0</v>
      </c>
      <c r="Q164" s="220"/>
      <c r="R164" s="221">
        <f>SUM(R165:R173)</f>
        <v>0</v>
      </c>
      <c r="S164" s="220"/>
      <c r="T164" s="222">
        <f>SUM(T165:T173)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3" t="s">
        <v>85</v>
      </c>
      <c r="AT164" s="224" t="s">
        <v>76</v>
      </c>
      <c r="AU164" s="224" t="s">
        <v>85</v>
      </c>
      <c r="AY164" s="223" t="s">
        <v>158</v>
      </c>
      <c r="BK164" s="225">
        <f>SUM(BK165:BK173)</f>
        <v>0</v>
      </c>
    </row>
    <row r="165" s="2" customFormat="1" ht="24.15" customHeight="1">
      <c r="A165" s="39"/>
      <c r="B165" s="40"/>
      <c r="C165" s="228" t="s">
        <v>269</v>
      </c>
      <c r="D165" s="228" t="s">
        <v>161</v>
      </c>
      <c r="E165" s="229" t="s">
        <v>1074</v>
      </c>
      <c r="F165" s="230" t="s">
        <v>1075</v>
      </c>
      <c r="G165" s="231" t="s">
        <v>387</v>
      </c>
      <c r="H165" s="232">
        <v>16.315999999999999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42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165</v>
      </c>
      <c r="AT165" s="240" t="s">
        <v>161</v>
      </c>
      <c r="AU165" s="240" t="s">
        <v>87</v>
      </c>
      <c r="AY165" s="18" t="s">
        <v>158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85</v>
      </c>
      <c r="BK165" s="241">
        <f>ROUND(I165*H165,2)</f>
        <v>0</v>
      </c>
      <c r="BL165" s="18" t="s">
        <v>165</v>
      </c>
      <c r="BM165" s="240" t="s">
        <v>1076</v>
      </c>
    </row>
    <row r="166" s="2" customFormat="1" ht="24.15" customHeight="1">
      <c r="A166" s="39"/>
      <c r="B166" s="40"/>
      <c r="C166" s="228" t="s">
        <v>276</v>
      </c>
      <c r="D166" s="228" t="s">
        <v>161</v>
      </c>
      <c r="E166" s="229" t="s">
        <v>405</v>
      </c>
      <c r="F166" s="230" t="s">
        <v>406</v>
      </c>
      <c r="G166" s="231" t="s">
        <v>387</v>
      </c>
      <c r="H166" s="232">
        <v>16.315999999999999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42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165</v>
      </c>
      <c r="AT166" s="240" t="s">
        <v>161</v>
      </c>
      <c r="AU166" s="240" t="s">
        <v>87</v>
      </c>
      <c r="AY166" s="18" t="s">
        <v>158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85</v>
      </c>
      <c r="BK166" s="241">
        <f>ROUND(I166*H166,2)</f>
        <v>0</v>
      </c>
      <c r="BL166" s="18" t="s">
        <v>165</v>
      </c>
      <c r="BM166" s="240" t="s">
        <v>1077</v>
      </c>
    </row>
    <row r="167" s="2" customFormat="1" ht="24.15" customHeight="1">
      <c r="A167" s="39"/>
      <c r="B167" s="40"/>
      <c r="C167" s="228" t="s">
        <v>282</v>
      </c>
      <c r="D167" s="228" t="s">
        <v>161</v>
      </c>
      <c r="E167" s="229" t="s">
        <v>409</v>
      </c>
      <c r="F167" s="230" t="s">
        <v>410</v>
      </c>
      <c r="G167" s="231" t="s">
        <v>387</v>
      </c>
      <c r="H167" s="232">
        <v>310.00400000000002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42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165</v>
      </c>
      <c r="AT167" s="240" t="s">
        <v>161</v>
      </c>
      <c r="AU167" s="240" t="s">
        <v>87</v>
      </c>
      <c r="AY167" s="18" t="s">
        <v>158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85</v>
      </c>
      <c r="BK167" s="241">
        <f>ROUND(I167*H167,2)</f>
        <v>0</v>
      </c>
      <c r="BL167" s="18" t="s">
        <v>165</v>
      </c>
      <c r="BM167" s="240" t="s">
        <v>1078</v>
      </c>
    </row>
    <row r="168" s="13" customFormat="1">
      <c r="A168" s="13"/>
      <c r="B168" s="242"/>
      <c r="C168" s="243"/>
      <c r="D168" s="244" t="s">
        <v>167</v>
      </c>
      <c r="E168" s="243"/>
      <c r="F168" s="246" t="s">
        <v>1079</v>
      </c>
      <c r="G168" s="243"/>
      <c r="H168" s="247">
        <v>310.00400000000002</v>
      </c>
      <c r="I168" s="248"/>
      <c r="J168" s="243"/>
      <c r="K168" s="243"/>
      <c r="L168" s="249"/>
      <c r="M168" s="250"/>
      <c r="N168" s="251"/>
      <c r="O168" s="251"/>
      <c r="P168" s="251"/>
      <c r="Q168" s="251"/>
      <c r="R168" s="251"/>
      <c r="S168" s="251"/>
      <c r="T168" s="25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3" t="s">
        <v>167</v>
      </c>
      <c r="AU168" s="253" t="s">
        <v>87</v>
      </c>
      <c r="AV168" s="13" t="s">
        <v>87</v>
      </c>
      <c r="AW168" s="13" t="s">
        <v>4</v>
      </c>
      <c r="AX168" s="13" t="s">
        <v>85</v>
      </c>
      <c r="AY168" s="253" t="s">
        <v>158</v>
      </c>
    </row>
    <row r="169" s="2" customFormat="1" ht="24.15" customHeight="1">
      <c r="A169" s="39"/>
      <c r="B169" s="40"/>
      <c r="C169" s="228" t="s">
        <v>7</v>
      </c>
      <c r="D169" s="228" t="s">
        <v>161</v>
      </c>
      <c r="E169" s="229" t="s">
        <v>414</v>
      </c>
      <c r="F169" s="230" t="s">
        <v>415</v>
      </c>
      <c r="G169" s="231" t="s">
        <v>387</v>
      </c>
      <c r="H169" s="232">
        <v>1.982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42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165</v>
      </c>
      <c r="AT169" s="240" t="s">
        <v>161</v>
      </c>
      <c r="AU169" s="240" t="s">
        <v>87</v>
      </c>
      <c r="AY169" s="18" t="s">
        <v>158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85</v>
      </c>
      <c r="BK169" s="241">
        <f>ROUND(I169*H169,2)</f>
        <v>0</v>
      </c>
      <c r="BL169" s="18" t="s">
        <v>165</v>
      </c>
      <c r="BM169" s="240" t="s">
        <v>1080</v>
      </c>
    </row>
    <row r="170" s="13" customFormat="1">
      <c r="A170" s="13"/>
      <c r="B170" s="242"/>
      <c r="C170" s="243"/>
      <c r="D170" s="244" t="s">
        <v>167</v>
      </c>
      <c r="E170" s="245" t="s">
        <v>1</v>
      </c>
      <c r="F170" s="246" t="s">
        <v>1081</v>
      </c>
      <c r="G170" s="243"/>
      <c r="H170" s="247">
        <v>16.315999999999999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167</v>
      </c>
      <c r="AU170" s="253" t="s">
        <v>87</v>
      </c>
      <c r="AV170" s="13" t="s">
        <v>87</v>
      </c>
      <c r="AW170" s="13" t="s">
        <v>33</v>
      </c>
      <c r="AX170" s="13" t="s">
        <v>77</v>
      </c>
      <c r="AY170" s="253" t="s">
        <v>158</v>
      </c>
    </row>
    <row r="171" s="13" customFormat="1">
      <c r="A171" s="13"/>
      <c r="B171" s="242"/>
      <c r="C171" s="243"/>
      <c r="D171" s="244" t="s">
        <v>167</v>
      </c>
      <c r="E171" s="245" t="s">
        <v>1</v>
      </c>
      <c r="F171" s="246" t="s">
        <v>1082</v>
      </c>
      <c r="G171" s="243"/>
      <c r="H171" s="247">
        <v>-14.334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167</v>
      </c>
      <c r="AU171" s="253" t="s">
        <v>87</v>
      </c>
      <c r="AV171" s="13" t="s">
        <v>87</v>
      </c>
      <c r="AW171" s="13" t="s">
        <v>33</v>
      </c>
      <c r="AX171" s="13" t="s">
        <v>77</v>
      </c>
      <c r="AY171" s="253" t="s">
        <v>158</v>
      </c>
    </row>
    <row r="172" s="15" customFormat="1">
      <c r="A172" s="15"/>
      <c r="B172" s="268"/>
      <c r="C172" s="269"/>
      <c r="D172" s="244" t="s">
        <v>167</v>
      </c>
      <c r="E172" s="270" t="s">
        <v>1</v>
      </c>
      <c r="F172" s="271" t="s">
        <v>179</v>
      </c>
      <c r="G172" s="269"/>
      <c r="H172" s="272">
        <v>1.9819999999999993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8" t="s">
        <v>167</v>
      </c>
      <c r="AU172" s="278" t="s">
        <v>87</v>
      </c>
      <c r="AV172" s="15" t="s">
        <v>165</v>
      </c>
      <c r="AW172" s="15" t="s">
        <v>33</v>
      </c>
      <c r="AX172" s="15" t="s">
        <v>85</v>
      </c>
      <c r="AY172" s="278" t="s">
        <v>158</v>
      </c>
    </row>
    <row r="173" s="2" customFormat="1" ht="37.8" customHeight="1">
      <c r="A173" s="39"/>
      <c r="B173" s="40"/>
      <c r="C173" s="228" t="s">
        <v>289</v>
      </c>
      <c r="D173" s="228" t="s">
        <v>161</v>
      </c>
      <c r="E173" s="229" t="s">
        <v>1083</v>
      </c>
      <c r="F173" s="230" t="s">
        <v>1084</v>
      </c>
      <c r="G173" s="231" t="s">
        <v>387</v>
      </c>
      <c r="H173" s="232">
        <v>14.334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42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165</v>
      </c>
      <c r="AT173" s="240" t="s">
        <v>161</v>
      </c>
      <c r="AU173" s="240" t="s">
        <v>87</v>
      </c>
      <c r="AY173" s="18" t="s">
        <v>158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85</v>
      </c>
      <c r="BK173" s="241">
        <f>ROUND(I173*H173,2)</f>
        <v>0</v>
      </c>
      <c r="BL173" s="18" t="s">
        <v>165</v>
      </c>
      <c r="BM173" s="240" t="s">
        <v>1085</v>
      </c>
    </row>
    <row r="174" s="12" customFormat="1" ht="22.8" customHeight="1">
      <c r="A174" s="12"/>
      <c r="B174" s="212"/>
      <c r="C174" s="213"/>
      <c r="D174" s="214" t="s">
        <v>76</v>
      </c>
      <c r="E174" s="226" t="s">
        <v>423</v>
      </c>
      <c r="F174" s="226" t="s">
        <v>424</v>
      </c>
      <c r="G174" s="213"/>
      <c r="H174" s="213"/>
      <c r="I174" s="216"/>
      <c r="J174" s="227">
        <f>BK174</f>
        <v>0</v>
      </c>
      <c r="K174" s="213"/>
      <c r="L174" s="218"/>
      <c r="M174" s="219"/>
      <c r="N174" s="220"/>
      <c r="O174" s="220"/>
      <c r="P174" s="221">
        <f>P175</f>
        <v>0</v>
      </c>
      <c r="Q174" s="220"/>
      <c r="R174" s="221">
        <f>R175</f>
        <v>0</v>
      </c>
      <c r="S174" s="220"/>
      <c r="T174" s="222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3" t="s">
        <v>85</v>
      </c>
      <c r="AT174" s="224" t="s">
        <v>76</v>
      </c>
      <c r="AU174" s="224" t="s">
        <v>85</v>
      </c>
      <c r="AY174" s="223" t="s">
        <v>158</v>
      </c>
      <c r="BK174" s="225">
        <f>BK175</f>
        <v>0</v>
      </c>
    </row>
    <row r="175" s="2" customFormat="1" ht="14.4" customHeight="1">
      <c r="A175" s="39"/>
      <c r="B175" s="40"/>
      <c r="C175" s="228" t="s">
        <v>295</v>
      </c>
      <c r="D175" s="228" t="s">
        <v>161</v>
      </c>
      <c r="E175" s="229" t="s">
        <v>426</v>
      </c>
      <c r="F175" s="230" t="s">
        <v>427</v>
      </c>
      <c r="G175" s="231" t="s">
        <v>387</v>
      </c>
      <c r="H175" s="232">
        <v>14.026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42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165</v>
      </c>
      <c r="AT175" s="240" t="s">
        <v>161</v>
      </c>
      <c r="AU175" s="240" t="s">
        <v>87</v>
      </c>
      <c r="AY175" s="18" t="s">
        <v>158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85</v>
      </c>
      <c r="BK175" s="241">
        <f>ROUND(I175*H175,2)</f>
        <v>0</v>
      </c>
      <c r="BL175" s="18" t="s">
        <v>165</v>
      </c>
      <c r="BM175" s="240" t="s">
        <v>1086</v>
      </c>
    </row>
    <row r="176" s="12" customFormat="1" ht="25.92" customHeight="1">
      <c r="A176" s="12"/>
      <c r="B176" s="212"/>
      <c r="C176" s="213"/>
      <c r="D176" s="214" t="s">
        <v>76</v>
      </c>
      <c r="E176" s="215" t="s">
        <v>429</v>
      </c>
      <c r="F176" s="215" t="s">
        <v>430</v>
      </c>
      <c r="G176" s="213"/>
      <c r="H176" s="213"/>
      <c r="I176" s="216"/>
      <c r="J176" s="217">
        <f>BK176</f>
        <v>0</v>
      </c>
      <c r="K176" s="213"/>
      <c r="L176" s="218"/>
      <c r="M176" s="219"/>
      <c r="N176" s="220"/>
      <c r="O176" s="220"/>
      <c r="P176" s="221">
        <f>P177+P183+P191+P196+P198+P201+P210+P219+P237+P239+P246+P257</f>
        <v>0</v>
      </c>
      <c r="Q176" s="220"/>
      <c r="R176" s="221">
        <f>R177+R183+R191+R196+R198+R201+R210+R219+R237+R239+R246+R257</f>
        <v>0.29130519999999999</v>
      </c>
      <c r="S176" s="220"/>
      <c r="T176" s="222">
        <f>T177+T183+T191+T196+T198+T201+T210+T219+T237+T239+T246+T257</f>
        <v>1.9822520000000001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3" t="s">
        <v>85</v>
      </c>
      <c r="AT176" s="224" t="s">
        <v>76</v>
      </c>
      <c r="AU176" s="224" t="s">
        <v>77</v>
      </c>
      <c r="AY176" s="223" t="s">
        <v>158</v>
      </c>
      <c r="BK176" s="225">
        <f>BK177+BK183+BK191+BK196+BK198+BK201+BK210+BK219+BK237+BK239+BK246+BK257</f>
        <v>0</v>
      </c>
    </row>
    <row r="177" s="12" customFormat="1" ht="22.8" customHeight="1">
      <c r="A177" s="12"/>
      <c r="B177" s="212"/>
      <c r="C177" s="213"/>
      <c r="D177" s="214" t="s">
        <v>76</v>
      </c>
      <c r="E177" s="226" t="s">
        <v>1087</v>
      </c>
      <c r="F177" s="226" t="s">
        <v>1088</v>
      </c>
      <c r="G177" s="213"/>
      <c r="H177" s="213"/>
      <c r="I177" s="216"/>
      <c r="J177" s="227">
        <f>BK177</f>
        <v>0</v>
      </c>
      <c r="K177" s="213"/>
      <c r="L177" s="218"/>
      <c r="M177" s="219"/>
      <c r="N177" s="220"/>
      <c r="O177" s="220"/>
      <c r="P177" s="221">
        <f>SUM(P178:P182)</f>
        <v>0</v>
      </c>
      <c r="Q177" s="220"/>
      <c r="R177" s="221">
        <f>SUM(R178:R182)</f>
        <v>0</v>
      </c>
      <c r="S177" s="220"/>
      <c r="T177" s="222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3" t="s">
        <v>85</v>
      </c>
      <c r="AT177" s="224" t="s">
        <v>76</v>
      </c>
      <c r="AU177" s="224" t="s">
        <v>85</v>
      </c>
      <c r="AY177" s="223" t="s">
        <v>158</v>
      </c>
      <c r="BK177" s="225">
        <f>SUM(BK178:BK182)</f>
        <v>0</v>
      </c>
    </row>
    <row r="178" s="2" customFormat="1" ht="24.15" customHeight="1">
      <c r="A178" s="39"/>
      <c r="B178" s="40"/>
      <c r="C178" s="228" t="s">
        <v>301</v>
      </c>
      <c r="D178" s="228" t="s">
        <v>161</v>
      </c>
      <c r="E178" s="229" t="s">
        <v>1089</v>
      </c>
      <c r="F178" s="230" t="s">
        <v>1090</v>
      </c>
      <c r="G178" s="231" t="s">
        <v>171</v>
      </c>
      <c r="H178" s="232">
        <v>6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42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165</v>
      </c>
      <c r="AT178" s="240" t="s">
        <v>161</v>
      </c>
      <c r="AU178" s="240" t="s">
        <v>87</v>
      </c>
      <c r="AY178" s="18" t="s">
        <v>158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85</v>
      </c>
      <c r="BK178" s="241">
        <f>ROUND(I178*H178,2)</f>
        <v>0</v>
      </c>
      <c r="BL178" s="18" t="s">
        <v>165</v>
      </c>
      <c r="BM178" s="240" t="s">
        <v>1091</v>
      </c>
    </row>
    <row r="179" s="2" customFormat="1">
      <c r="A179" s="39"/>
      <c r="B179" s="40"/>
      <c r="C179" s="41"/>
      <c r="D179" s="244" t="s">
        <v>173</v>
      </c>
      <c r="E179" s="41"/>
      <c r="F179" s="254" t="s">
        <v>1092</v>
      </c>
      <c r="G179" s="41"/>
      <c r="H179" s="41"/>
      <c r="I179" s="255"/>
      <c r="J179" s="41"/>
      <c r="K179" s="41"/>
      <c r="L179" s="45"/>
      <c r="M179" s="256"/>
      <c r="N179" s="25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173</v>
      </c>
      <c r="AU179" s="18" t="s">
        <v>87</v>
      </c>
    </row>
    <row r="180" s="2" customFormat="1" ht="14.4" customHeight="1">
      <c r="A180" s="39"/>
      <c r="B180" s="40"/>
      <c r="C180" s="228" t="s">
        <v>305</v>
      </c>
      <c r="D180" s="228" t="s">
        <v>161</v>
      </c>
      <c r="E180" s="229" t="s">
        <v>1093</v>
      </c>
      <c r="F180" s="230" t="s">
        <v>1094</v>
      </c>
      <c r="G180" s="231" t="s">
        <v>171</v>
      </c>
      <c r="H180" s="232">
        <v>1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42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165</v>
      </c>
      <c r="AT180" s="240" t="s">
        <v>161</v>
      </c>
      <c r="AU180" s="240" t="s">
        <v>87</v>
      </c>
      <c r="AY180" s="18" t="s">
        <v>158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85</v>
      </c>
      <c r="BK180" s="241">
        <f>ROUND(I180*H180,2)</f>
        <v>0</v>
      </c>
      <c r="BL180" s="18" t="s">
        <v>165</v>
      </c>
      <c r="BM180" s="240" t="s">
        <v>1095</v>
      </c>
    </row>
    <row r="181" s="2" customFormat="1">
      <c r="A181" s="39"/>
      <c r="B181" s="40"/>
      <c r="C181" s="41"/>
      <c r="D181" s="244" t="s">
        <v>173</v>
      </c>
      <c r="E181" s="41"/>
      <c r="F181" s="254" t="s">
        <v>1096</v>
      </c>
      <c r="G181" s="41"/>
      <c r="H181" s="41"/>
      <c r="I181" s="255"/>
      <c r="J181" s="41"/>
      <c r="K181" s="41"/>
      <c r="L181" s="45"/>
      <c r="M181" s="256"/>
      <c r="N181" s="257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173</v>
      </c>
      <c r="AU181" s="18" t="s">
        <v>87</v>
      </c>
    </row>
    <row r="182" s="2" customFormat="1" ht="14.4" customHeight="1">
      <c r="A182" s="39"/>
      <c r="B182" s="40"/>
      <c r="C182" s="228" t="s">
        <v>309</v>
      </c>
      <c r="D182" s="228" t="s">
        <v>161</v>
      </c>
      <c r="E182" s="229" t="s">
        <v>1097</v>
      </c>
      <c r="F182" s="230" t="s">
        <v>1098</v>
      </c>
      <c r="G182" s="231" t="s">
        <v>298</v>
      </c>
      <c r="H182" s="232">
        <v>1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42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165</v>
      </c>
      <c r="AT182" s="240" t="s">
        <v>161</v>
      </c>
      <c r="AU182" s="240" t="s">
        <v>87</v>
      </c>
      <c r="AY182" s="18" t="s">
        <v>158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85</v>
      </c>
      <c r="BK182" s="241">
        <f>ROUND(I182*H182,2)</f>
        <v>0</v>
      </c>
      <c r="BL182" s="18" t="s">
        <v>165</v>
      </c>
      <c r="BM182" s="240" t="s">
        <v>1099</v>
      </c>
    </row>
    <row r="183" s="12" customFormat="1" ht="22.8" customHeight="1">
      <c r="A183" s="12"/>
      <c r="B183" s="212"/>
      <c r="C183" s="213"/>
      <c r="D183" s="214" t="s">
        <v>76</v>
      </c>
      <c r="E183" s="226" t="s">
        <v>1100</v>
      </c>
      <c r="F183" s="226" t="s">
        <v>1101</v>
      </c>
      <c r="G183" s="213"/>
      <c r="H183" s="213"/>
      <c r="I183" s="216"/>
      <c r="J183" s="227">
        <f>BK183</f>
        <v>0</v>
      </c>
      <c r="K183" s="213"/>
      <c r="L183" s="218"/>
      <c r="M183" s="219"/>
      <c r="N183" s="220"/>
      <c r="O183" s="220"/>
      <c r="P183" s="221">
        <f>SUM(P184:P190)</f>
        <v>0</v>
      </c>
      <c r="Q183" s="220"/>
      <c r="R183" s="221">
        <f>SUM(R184:R190)</f>
        <v>0.18373050000000002</v>
      </c>
      <c r="S183" s="220"/>
      <c r="T183" s="222">
        <f>SUM(T184:T190)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3" t="s">
        <v>87</v>
      </c>
      <c r="AT183" s="224" t="s">
        <v>76</v>
      </c>
      <c r="AU183" s="224" t="s">
        <v>85</v>
      </c>
      <c r="AY183" s="223" t="s">
        <v>158</v>
      </c>
      <c r="BK183" s="225">
        <f>SUM(BK184:BK190)</f>
        <v>0</v>
      </c>
    </row>
    <row r="184" s="2" customFormat="1" ht="24.15" customHeight="1">
      <c r="A184" s="39"/>
      <c r="B184" s="40"/>
      <c r="C184" s="228" t="s">
        <v>314</v>
      </c>
      <c r="D184" s="228" t="s">
        <v>161</v>
      </c>
      <c r="E184" s="229" t="s">
        <v>1102</v>
      </c>
      <c r="F184" s="230" t="s">
        <v>1103</v>
      </c>
      <c r="G184" s="231" t="s">
        <v>195</v>
      </c>
      <c r="H184" s="232">
        <v>30.100000000000001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42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249</v>
      </c>
      <c r="AT184" s="240" t="s">
        <v>161</v>
      </c>
      <c r="AU184" s="240" t="s">
        <v>87</v>
      </c>
      <c r="AY184" s="18" t="s">
        <v>158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85</v>
      </c>
      <c r="BK184" s="241">
        <f>ROUND(I184*H184,2)</f>
        <v>0</v>
      </c>
      <c r="BL184" s="18" t="s">
        <v>249</v>
      </c>
      <c r="BM184" s="240" t="s">
        <v>1104</v>
      </c>
    </row>
    <row r="185" s="2" customFormat="1" ht="14.4" customHeight="1">
      <c r="A185" s="39"/>
      <c r="B185" s="40"/>
      <c r="C185" s="290" t="s">
        <v>318</v>
      </c>
      <c r="D185" s="290" t="s">
        <v>290</v>
      </c>
      <c r="E185" s="291" t="s">
        <v>1105</v>
      </c>
      <c r="F185" s="292" t="s">
        <v>1106</v>
      </c>
      <c r="G185" s="293" t="s">
        <v>387</v>
      </c>
      <c r="H185" s="294">
        <v>0.0089999999999999993</v>
      </c>
      <c r="I185" s="295"/>
      <c r="J185" s="296">
        <f>ROUND(I185*H185,2)</f>
        <v>0</v>
      </c>
      <c r="K185" s="297"/>
      <c r="L185" s="298"/>
      <c r="M185" s="299" t="s">
        <v>1</v>
      </c>
      <c r="N185" s="300" t="s">
        <v>42</v>
      </c>
      <c r="O185" s="92"/>
      <c r="P185" s="238">
        <f>O185*H185</f>
        <v>0</v>
      </c>
      <c r="Q185" s="238">
        <v>1</v>
      </c>
      <c r="R185" s="238">
        <f>Q185*H185</f>
        <v>0.0089999999999999993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336</v>
      </c>
      <c r="AT185" s="240" t="s">
        <v>290</v>
      </c>
      <c r="AU185" s="240" t="s">
        <v>87</v>
      </c>
      <c r="AY185" s="18" t="s">
        <v>158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85</v>
      </c>
      <c r="BK185" s="241">
        <f>ROUND(I185*H185,2)</f>
        <v>0</v>
      </c>
      <c r="BL185" s="18" t="s">
        <v>249</v>
      </c>
      <c r="BM185" s="240" t="s">
        <v>1107</v>
      </c>
    </row>
    <row r="186" s="13" customFormat="1">
      <c r="A186" s="13"/>
      <c r="B186" s="242"/>
      <c r="C186" s="243"/>
      <c r="D186" s="244" t="s">
        <v>167</v>
      </c>
      <c r="E186" s="243"/>
      <c r="F186" s="246" t="s">
        <v>1108</v>
      </c>
      <c r="G186" s="243"/>
      <c r="H186" s="247">
        <v>0.0089999999999999993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167</v>
      </c>
      <c r="AU186" s="253" t="s">
        <v>87</v>
      </c>
      <c r="AV186" s="13" t="s">
        <v>87</v>
      </c>
      <c r="AW186" s="13" t="s">
        <v>4</v>
      </c>
      <c r="AX186" s="13" t="s">
        <v>85</v>
      </c>
      <c r="AY186" s="253" t="s">
        <v>158</v>
      </c>
    </row>
    <row r="187" s="2" customFormat="1" ht="24.15" customHeight="1">
      <c r="A187" s="39"/>
      <c r="B187" s="40"/>
      <c r="C187" s="228" t="s">
        <v>322</v>
      </c>
      <c r="D187" s="228" t="s">
        <v>161</v>
      </c>
      <c r="E187" s="229" t="s">
        <v>1109</v>
      </c>
      <c r="F187" s="230" t="s">
        <v>1110</v>
      </c>
      <c r="G187" s="231" t="s">
        <v>195</v>
      </c>
      <c r="H187" s="232">
        <v>30.100000000000001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42</v>
      </c>
      <c r="O187" s="92"/>
      <c r="P187" s="238">
        <f>O187*H187</f>
        <v>0</v>
      </c>
      <c r="Q187" s="238">
        <v>0.00040000000000000002</v>
      </c>
      <c r="R187" s="238">
        <f>Q187*H187</f>
        <v>0.01204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249</v>
      </c>
      <c r="AT187" s="240" t="s">
        <v>161</v>
      </c>
      <c r="AU187" s="240" t="s">
        <v>87</v>
      </c>
      <c r="AY187" s="18" t="s">
        <v>158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85</v>
      </c>
      <c r="BK187" s="241">
        <f>ROUND(I187*H187,2)</f>
        <v>0</v>
      </c>
      <c r="BL187" s="18" t="s">
        <v>249</v>
      </c>
      <c r="BM187" s="240" t="s">
        <v>1111</v>
      </c>
    </row>
    <row r="188" s="2" customFormat="1" ht="37.8" customHeight="1">
      <c r="A188" s="39"/>
      <c r="B188" s="40"/>
      <c r="C188" s="290" t="s">
        <v>327</v>
      </c>
      <c r="D188" s="290" t="s">
        <v>290</v>
      </c>
      <c r="E188" s="291" t="s">
        <v>1112</v>
      </c>
      <c r="F188" s="292" t="s">
        <v>1113</v>
      </c>
      <c r="G188" s="293" t="s">
        <v>195</v>
      </c>
      <c r="H188" s="294">
        <v>34.615000000000002</v>
      </c>
      <c r="I188" s="295"/>
      <c r="J188" s="296">
        <f>ROUND(I188*H188,2)</f>
        <v>0</v>
      </c>
      <c r="K188" s="297"/>
      <c r="L188" s="298"/>
      <c r="M188" s="299" t="s">
        <v>1</v>
      </c>
      <c r="N188" s="300" t="s">
        <v>42</v>
      </c>
      <c r="O188" s="92"/>
      <c r="P188" s="238">
        <f>O188*H188</f>
        <v>0</v>
      </c>
      <c r="Q188" s="238">
        <v>0.0047000000000000002</v>
      </c>
      <c r="R188" s="238">
        <f>Q188*H188</f>
        <v>0.16269050000000002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336</v>
      </c>
      <c r="AT188" s="240" t="s">
        <v>290</v>
      </c>
      <c r="AU188" s="240" t="s">
        <v>87</v>
      </c>
      <c r="AY188" s="18" t="s">
        <v>158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85</v>
      </c>
      <c r="BK188" s="241">
        <f>ROUND(I188*H188,2)</f>
        <v>0</v>
      </c>
      <c r="BL188" s="18" t="s">
        <v>249</v>
      </c>
      <c r="BM188" s="240" t="s">
        <v>1114</v>
      </c>
    </row>
    <row r="189" s="13" customFormat="1">
      <c r="A189" s="13"/>
      <c r="B189" s="242"/>
      <c r="C189" s="243"/>
      <c r="D189" s="244" t="s">
        <v>167</v>
      </c>
      <c r="E189" s="243"/>
      <c r="F189" s="246" t="s">
        <v>1115</v>
      </c>
      <c r="G189" s="243"/>
      <c r="H189" s="247">
        <v>34.615000000000002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167</v>
      </c>
      <c r="AU189" s="253" t="s">
        <v>87</v>
      </c>
      <c r="AV189" s="13" t="s">
        <v>87</v>
      </c>
      <c r="AW189" s="13" t="s">
        <v>4</v>
      </c>
      <c r="AX189" s="13" t="s">
        <v>85</v>
      </c>
      <c r="AY189" s="253" t="s">
        <v>158</v>
      </c>
    </row>
    <row r="190" s="2" customFormat="1" ht="24.15" customHeight="1">
      <c r="A190" s="39"/>
      <c r="B190" s="40"/>
      <c r="C190" s="228" t="s">
        <v>332</v>
      </c>
      <c r="D190" s="228" t="s">
        <v>161</v>
      </c>
      <c r="E190" s="229" t="s">
        <v>1116</v>
      </c>
      <c r="F190" s="230" t="s">
        <v>1117</v>
      </c>
      <c r="G190" s="231" t="s">
        <v>505</v>
      </c>
      <c r="H190" s="301"/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42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249</v>
      </c>
      <c r="AT190" s="240" t="s">
        <v>161</v>
      </c>
      <c r="AU190" s="240" t="s">
        <v>87</v>
      </c>
      <c r="AY190" s="18" t="s">
        <v>158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85</v>
      </c>
      <c r="BK190" s="241">
        <f>ROUND(I190*H190,2)</f>
        <v>0</v>
      </c>
      <c r="BL190" s="18" t="s">
        <v>249</v>
      </c>
      <c r="BM190" s="240" t="s">
        <v>1118</v>
      </c>
    </row>
    <row r="191" s="12" customFormat="1" ht="22.8" customHeight="1">
      <c r="A191" s="12"/>
      <c r="B191" s="212"/>
      <c r="C191" s="213"/>
      <c r="D191" s="214" t="s">
        <v>76</v>
      </c>
      <c r="E191" s="226" t="s">
        <v>1119</v>
      </c>
      <c r="F191" s="226" t="s">
        <v>1120</v>
      </c>
      <c r="G191" s="213"/>
      <c r="H191" s="213"/>
      <c r="I191" s="216"/>
      <c r="J191" s="227">
        <f>BK191</f>
        <v>0</v>
      </c>
      <c r="K191" s="213"/>
      <c r="L191" s="218"/>
      <c r="M191" s="219"/>
      <c r="N191" s="220"/>
      <c r="O191" s="220"/>
      <c r="P191" s="221">
        <f>SUM(P192:P195)</f>
        <v>0</v>
      </c>
      <c r="Q191" s="220"/>
      <c r="R191" s="221">
        <f>SUM(R192:R195)</f>
        <v>0.076755000000000004</v>
      </c>
      <c r="S191" s="220"/>
      <c r="T191" s="222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3" t="s">
        <v>87</v>
      </c>
      <c r="AT191" s="224" t="s">
        <v>76</v>
      </c>
      <c r="AU191" s="224" t="s">
        <v>85</v>
      </c>
      <c r="AY191" s="223" t="s">
        <v>158</v>
      </c>
      <c r="BK191" s="225">
        <f>SUM(BK192:BK195)</f>
        <v>0</v>
      </c>
    </row>
    <row r="192" s="2" customFormat="1" ht="24.15" customHeight="1">
      <c r="A192" s="39"/>
      <c r="B192" s="40"/>
      <c r="C192" s="228" t="s">
        <v>336</v>
      </c>
      <c r="D192" s="228" t="s">
        <v>161</v>
      </c>
      <c r="E192" s="229" t="s">
        <v>1121</v>
      </c>
      <c r="F192" s="230" t="s">
        <v>1122</v>
      </c>
      <c r="G192" s="231" t="s">
        <v>195</v>
      </c>
      <c r="H192" s="232">
        <v>30.100000000000001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42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249</v>
      </c>
      <c r="AT192" s="240" t="s">
        <v>161</v>
      </c>
      <c r="AU192" s="240" t="s">
        <v>87</v>
      </c>
      <c r="AY192" s="18" t="s">
        <v>158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85</v>
      </c>
      <c r="BK192" s="241">
        <f>ROUND(I192*H192,2)</f>
        <v>0</v>
      </c>
      <c r="BL192" s="18" t="s">
        <v>249</v>
      </c>
      <c r="BM192" s="240" t="s">
        <v>1123</v>
      </c>
    </row>
    <row r="193" s="2" customFormat="1" ht="24.15" customHeight="1">
      <c r="A193" s="39"/>
      <c r="B193" s="40"/>
      <c r="C193" s="290" t="s">
        <v>340</v>
      </c>
      <c r="D193" s="290" t="s">
        <v>290</v>
      </c>
      <c r="E193" s="291" t="s">
        <v>1124</v>
      </c>
      <c r="F193" s="292" t="s">
        <v>1125</v>
      </c>
      <c r="G193" s="293" t="s">
        <v>195</v>
      </c>
      <c r="H193" s="294">
        <v>30.702000000000002</v>
      </c>
      <c r="I193" s="295"/>
      <c r="J193" s="296">
        <f>ROUND(I193*H193,2)</f>
        <v>0</v>
      </c>
      <c r="K193" s="297"/>
      <c r="L193" s="298"/>
      <c r="M193" s="299" t="s">
        <v>1</v>
      </c>
      <c r="N193" s="300" t="s">
        <v>42</v>
      </c>
      <c r="O193" s="92"/>
      <c r="P193" s="238">
        <f>O193*H193</f>
        <v>0</v>
      </c>
      <c r="Q193" s="238">
        <v>0.0025000000000000001</v>
      </c>
      <c r="R193" s="238">
        <f>Q193*H193</f>
        <v>0.076755000000000004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336</v>
      </c>
      <c r="AT193" s="240" t="s">
        <v>290</v>
      </c>
      <c r="AU193" s="240" t="s">
        <v>87</v>
      </c>
      <c r="AY193" s="18" t="s">
        <v>158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85</v>
      </c>
      <c r="BK193" s="241">
        <f>ROUND(I193*H193,2)</f>
        <v>0</v>
      </c>
      <c r="BL193" s="18" t="s">
        <v>249</v>
      </c>
      <c r="BM193" s="240" t="s">
        <v>1126</v>
      </c>
    </row>
    <row r="194" s="13" customFormat="1">
      <c r="A194" s="13"/>
      <c r="B194" s="242"/>
      <c r="C194" s="243"/>
      <c r="D194" s="244" t="s">
        <v>167</v>
      </c>
      <c r="E194" s="243"/>
      <c r="F194" s="246" t="s">
        <v>1127</v>
      </c>
      <c r="G194" s="243"/>
      <c r="H194" s="247">
        <v>30.702000000000002</v>
      </c>
      <c r="I194" s="248"/>
      <c r="J194" s="243"/>
      <c r="K194" s="243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167</v>
      </c>
      <c r="AU194" s="253" t="s">
        <v>87</v>
      </c>
      <c r="AV194" s="13" t="s">
        <v>87</v>
      </c>
      <c r="AW194" s="13" t="s">
        <v>4</v>
      </c>
      <c r="AX194" s="13" t="s">
        <v>85</v>
      </c>
      <c r="AY194" s="253" t="s">
        <v>158</v>
      </c>
    </row>
    <row r="195" s="2" customFormat="1" ht="24.15" customHeight="1">
      <c r="A195" s="39"/>
      <c r="B195" s="40"/>
      <c r="C195" s="228" t="s">
        <v>344</v>
      </c>
      <c r="D195" s="228" t="s">
        <v>161</v>
      </c>
      <c r="E195" s="229" t="s">
        <v>1128</v>
      </c>
      <c r="F195" s="230" t="s">
        <v>1129</v>
      </c>
      <c r="G195" s="231" t="s">
        <v>505</v>
      </c>
      <c r="H195" s="301"/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42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249</v>
      </c>
      <c r="AT195" s="240" t="s">
        <v>161</v>
      </c>
      <c r="AU195" s="240" t="s">
        <v>87</v>
      </c>
      <c r="AY195" s="18" t="s">
        <v>158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85</v>
      </c>
      <c r="BK195" s="241">
        <f>ROUND(I195*H195,2)</f>
        <v>0</v>
      </c>
      <c r="BL195" s="18" t="s">
        <v>249</v>
      </c>
      <c r="BM195" s="240" t="s">
        <v>1130</v>
      </c>
    </row>
    <row r="196" s="12" customFormat="1" ht="22.8" customHeight="1">
      <c r="A196" s="12"/>
      <c r="B196" s="212"/>
      <c r="C196" s="213"/>
      <c r="D196" s="214" t="s">
        <v>76</v>
      </c>
      <c r="E196" s="226" t="s">
        <v>1131</v>
      </c>
      <c r="F196" s="226" t="s">
        <v>1132</v>
      </c>
      <c r="G196" s="213"/>
      <c r="H196" s="213"/>
      <c r="I196" s="216"/>
      <c r="J196" s="227">
        <f>BK196</f>
        <v>0</v>
      </c>
      <c r="K196" s="213"/>
      <c r="L196" s="218"/>
      <c r="M196" s="219"/>
      <c r="N196" s="220"/>
      <c r="O196" s="220"/>
      <c r="P196" s="221">
        <f>P197</f>
        <v>0</v>
      </c>
      <c r="Q196" s="220"/>
      <c r="R196" s="221">
        <f>R197</f>
        <v>5.0000000000000002E-05</v>
      </c>
      <c r="S196" s="220"/>
      <c r="T196" s="222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3" t="s">
        <v>87</v>
      </c>
      <c r="AT196" s="224" t="s">
        <v>76</v>
      </c>
      <c r="AU196" s="224" t="s">
        <v>85</v>
      </c>
      <c r="AY196" s="223" t="s">
        <v>158</v>
      </c>
      <c r="BK196" s="225">
        <f>BK197</f>
        <v>0</v>
      </c>
    </row>
    <row r="197" s="2" customFormat="1" ht="37.8" customHeight="1">
      <c r="A197" s="39"/>
      <c r="B197" s="40"/>
      <c r="C197" s="228" t="s">
        <v>348</v>
      </c>
      <c r="D197" s="228" t="s">
        <v>161</v>
      </c>
      <c r="E197" s="229" t="s">
        <v>1133</v>
      </c>
      <c r="F197" s="230" t="s">
        <v>1134</v>
      </c>
      <c r="G197" s="231" t="s">
        <v>171</v>
      </c>
      <c r="H197" s="232">
        <v>1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42</v>
      </c>
      <c r="O197" s="92"/>
      <c r="P197" s="238">
        <f>O197*H197</f>
        <v>0</v>
      </c>
      <c r="Q197" s="238">
        <v>5.0000000000000002E-05</v>
      </c>
      <c r="R197" s="238">
        <f>Q197*H197</f>
        <v>5.0000000000000002E-05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249</v>
      </c>
      <c r="AT197" s="240" t="s">
        <v>161</v>
      </c>
      <c r="AU197" s="240" t="s">
        <v>87</v>
      </c>
      <c r="AY197" s="18" t="s">
        <v>158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85</v>
      </c>
      <c r="BK197" s="241">
        <f>ROUND(I197*H197,2)</f>
        <v>0</v>
      </c>
      <c r="BL197" s="18" t="s">
        <v>249</v>
      </c>
      <c r="BM197" s="240" t="s">
        <v>1135</v>
      </c>
    </row>
    <row r="198" s="12" customFormat="1" ht="22.8" customHeight="1">
      <c r="A198" s="12"/>
      <c r="B198" s="212"/>
      <c r="C198" s="213"/>
      <c r="D198" s="214" t="s">
        <v>76</v>
      </c>
      <c r="E198" s="226" t="s">
        <v>826</v>
      </c>
      <c r="F198" s="226" t="s">
        <v>827</v>
      </c>
      <c r="G198" s="213"/>
      <c r="H198" s="213"/>
      <c r="I198" s="216"/>
      <c r="J198" s="227">
        <f>BK198</f>
        <v>0</v>
      </c>
      <c r="K198" s="213"/>
      <c r="L198" s="218"/>
      <c r="M198" s="219"/>
      <c r="N198" s="220"/>
      <c r="O198" s="220"/>
      <c r="P198" s="221">
        <f>SUM(P199:P200)</f>
        <v>0</v>
      </c>
      <c r="Q198" s="220"/>
      <c r="R198" s="221">
        <f>SUM(R199:R200)</f>
        <v>0</v>
      </c>
      <c r="S198" s="220"/>
      <c r="T198" s="222">
        <f>SUM(T199:T200)</f>
        <v>0.54179999999999995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3" t="s">
        <v>87</v>
      </c>
      <c r="AT198" s="224" t="s">
        <v>76</v>
      </c>
      <c r="AU198" s="224" t="s">
        <v>85</v>
      </c>
      <c r="AY198" s="223" t="s">
        <v>158</v>
      </c>
      <c r="BK198" s="225">
        <f>SUM(BK199:BK200)</f>
        <v>0</v>
      </c>
    </row>
    <row r="199" s="2" customFormat="1" ht="14.4" customHeight="1">
      <c r="A199" s="39"/>
      <c r="B199" s="40"/>
      <c r="C199" s="228" t="s">
        <v>353</v>
      </c>
      <c r="D199" s="228" t="s">
        <v>161</v>
      </c>
      <c r="E199" s="229" t="s">
        <v>1136</v>
      </c>
      <c r="F199" s="230" t="s">
        <v>1137</v>
      </c>
      <c r="G199" s="231" t="s">
        <v>195</v>
      </c>
      <c r="H199" s="232">
        <v>30.100000000000001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42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0.017999999999999999</v>
      </c>
      <c r="T199" s="239">
        <f>S199*H199</f>
        <v>0.54179999999999995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249</v>
      </c>
      <c r="AT199" s="240" t="s">
        <v>161</v>
      </c>
      <c r="AU199" s="240" t="s">
        <v>87</v>
      </c>
      <c r="AY199" s="18" t="s">
        <v>158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85</v>
      </c>
      <c r="BK199" s="241">
        <f>ROUND(I199*H199,2)</f>
        <v>0</v>
      </c>
      <c r="BL199" s="18" t="s">
        <v>249</v>
      </c>
      <c r="BM199" s="240" t="s">
        <v>1138</v>
      </c>
    </row>
    <row r="200" s="2" customFormat="1" ht="24.15" customHeight="1">
      <c r="A200" s="39"/>
      <c r="B200" s="40"/>
      <c r="C200" s="228" t="s">
        <v>360</v>
      </c>
      <c r="D200" s="228" t="s">
        <v>161</v>
      </c>
      <c r="E200" s="229" t="s">
        <v>884</v>
      </c>
      <c r="F200" s="230" t="s">
        <v>885</v>
      </c>
      <c r="G200" s="231" t="s">
        <v>505</v>
      </c>
      <c r="H200" s="301"/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42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249</v>
      </c>
      <c r="AT200" s="240" t="s">
        <v>161</v>
      </c>
      <c r="AU200" s="240" t="s">
        <v>87</v>
      </c>
      <c r="AY200" s="18" t="s">
        <v>158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85</v>
      </c>
      <c r="BK200" s="241">
        <f>ROUND(I200*H200,2)</f>
        <v>0</v>
      </c>
      <c r="BL200" s="18" t="s">
        <v>249</v>
      </c>
      <c r="BM200" s="240" t="s">
        <v>1139</v>
      </c>
    </row>
    <row r="201" s="12" customFormat="1" ht="22.8" customHeight="1">
      <c r="A201" s="12"/>
      <c r="B201" s="212"/>
      <c r="C201" s="213"/>
      <c r="D201" s="214" t="s">
        <v>76</v>
      </c>
      <c r="E201" s="226" t="s">
        <v>1140</v>
      </c>
      <c r="F201" s="226" t="s">
        <v>1141</v>
      </c>
      <c r="G201" s="213"/>
      <c r="H201" s="213"/>
      <c r="I201" s="216"/>
      <c r="J201" s="227">
        <f>BK201</f>
        <v>0</v>
      </c>
      <c r="K201" s="213"/>
      <c r="L201" s="218"/>
      <c r="M201" s="219"/>
      <c r="N201" s="220"/>
      <c r="O201" s="220"/>
      <c r="P201" s="221">
        <f>SUM(P202:P209)</f>
        <v>0</v>
      </c>
      <c r="Q201" s="220"/>
      <c r="R201" s="221">
        <f>SUM(R202:R209)</f>
        <v>0</v>
      </c>
      <c r="S201" s="220"/>
      <c r="T201" s="222">
        <f>SUM(T202:T209)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3" t="s">
        <v>87</v>
      </c>
      <c r="AT201" s="224" t="s">
        <v>76</v>
      </c>
      <c r="AU201" s="224" t="s">
        <v>85</v>
      </c>
      <c r="AY201" s="223" t="s">
        <v>158</v>
      </c>
      <c r="BK201" s="225">
        <f>SUM(BK202:BK209)</f>
        <v>0</v>
      </c>
    </row>
    <row r="202" s="2" customFormat="1" ht="24.15" customHeight="1">
      <c r="A202" s="39"/>
      <c r="B202" s="40"/>
      <c r="C202" s="228" t="s">
        <v>368</v>
      </c>
      <c r="D202" s="228" t="s">
        <v>161</v>
      </c>
      <c r="E202" s="229" t="s">
        <v>1142</v>
      </c>
      <c r="F202" s="230" t="s">
        <v>1143</v>
      </c>
      <c r="G202" s="231" t="s">
        <v>195</v>
      </c>
      <c r="H202" s="232">
        <v>30.100000000000001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42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249</v>
      </c>
      <c r="AT202" s="240" t="s">
        <v>161</v>
      </c>
      <c r="AU202" s="240" t="s">
        <v>87</v>
      </c>
      <c r="AY202" s="18" t="s">
        <v>158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85</v>
      </c>
      <c r="BK202" s="241">
        <f>ROUND(I202*H202,2)</f>
        <v>0</v>
      </c>
      <c r="BL202" s="18" t="s">
        <v>249</v>
      </c>
      <c r="BM202" s="240" t="s">
        <v>1144</v>
      </c>
    </row>
    <row r="203" s="13" customFormat="1">
      <c r="A203" s="13"/>
      <c r="B203" s="242"/>
      <c r="C203" s="243"/>
      <c r="D203" s="244" t="s">
        <v>167</v>
      </c>
      <c r="E203" s="245" t="s">
        <v>1</v>
      </c>
      <c r="F203" s="246" t="s">
        <v>1145</v>
      </c>
      <c r="G203" s="243"/>
      <c r="H203" s="247">
        <v>25.600000000000001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167</v>
      </c>
      <c r="AU203" s="253" t="s">
        <v>87</v>
      </c>
      <c r="AV203" s="13" t="s">
        <v>87</v>
      </c>
      <c r="AW203" s="13" t="s">
        <v>33</v>
      </c>
      <c r="AX203" s="13" t="s">
        <v>77</v>
      </c>
      <c r="AY203" s="253" t="s">
        <v>158</v>
      </c>
    </row>
    <row r="204" s="13" customFormat="1">
      <c r="A204" s="13"/>
      <c r="B204" s="242"/>
      <c r="C204" s="243"/>
      <c r="D204" s="244" t="s">
        <v>167</v>
      </c>
      <c r="E204" s="245" t="s">
        <v>1</v>
      </c>
      <c r="F204" s="246" t="s">
        <v>1146</v>
      </c>
      <c r="G204" s="243"/>
      <c r="H204" s="247">
        <v>4.5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167</v>
      </c>
      <c r="AU204" s="253" t="s">
        <v>87</v>
      </c>
      <c r="AV204" s="13" t="s">
        <v>87</v>
      </c>
      <c r="AW204" s="13" t="s">
        <v>33</v>
      </c>
      <c r="AX204" s="13" t="s">
        <v>77</v>
      </c>
      <c r="AY204" s="253" t="s">
        <v>158</v>
      </c>
    </row>
    <row r="205" s="15" customFormat="1">
      <c r="A205" s="15"/>
      <c r="B205" s="268"/>
      <c r="C205" s="269"/>
      <c r="D205" s="244" t="s">
        <v>167</v>
      </c>
      <c r="E205" s="270" t="s">
        <v>1</v>
      </c>
      <c r="F205" s="271" t="s">
        <v>179</v>
      </c>
      <c r="G205" s="269"/>
      <c r="H205" s="272">
        <v>30.100000000000001</v>
      </c>
      <c r="I205" s="273"/>
      <c r="J205" s="269"/>
      <c r="K205" s="269"/>
      <c r="L205" s="274"/>
      <c r="M205" s="275"/>
      <c r="N205" s="276"/>
      <c r="O205" s="276"/>
      <c r="P205" s="276"/>
      <c r="Q205" s="276"/>
      <c r="R205" s="276"/>
      <c r="S205" s="276"/>
      <c r="T205" s="27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8" t="s">
        <v>167</v>
      </c>
      <c r="AU205" s="278" t="s">
        <v>87</v>
      </c>
      <c r="AV205" s="15" t="s">
        <v>165</v>
      </c>
      <c r="AW205" s="15" t="s">
        <v>33</v>
      </c>
      <c r="AX205" s="15" t="s">
        <v>85</v>
      </c>
      <c r="AY205" s="278" t="s">
        <v>158</v>
      </c>
    </row>
    <row r="206" s="2" customFormat="1" ht="24.15" customHeight="1">
      <c r="A206" s="39"/>
      <c r="B206" s="40"/>
      <c r="C206" s="228" t="s">
        <v>372</v>
      </c>
      <c r="D206" s="228" t="s">
        <v>161</v>
      </c>
      <c r="E206" s="229" t="s">
        <v>1147</v>
      </c>
      <c r="F206" s="230" t="s">
        <v>1148</v>
      </c>
      <c r="G206" s="231" t="s">
        <v>223</v>
      </c>
      <c r="H206" s="232">
        <v>25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42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249</v>
      </c>
      <c r="AT206" s="240" t="s">
        <v>161</v>
      </c>
      <c r="AU206" s="240" t="s">
        <v>87</v>
      </c>
      <c r="AY206" s="18" t="s">
        <v>158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85</v>
      </c>
      <c r="BK206" s="241">
        <f>ROUND(I206*H206,2)</f>
        <v>0</v>
      </c>
      <c r="BL206" s="18" t="s">
        <v>249</v>
      </c>
      <c r="BM206" s="240" t="s">
        <v>1149</v>
      </c>
    </row>
    <row r="207" s="13" customFormat="1">
      <c r="A207" s="13"/>
      <c r="B207" s="242"/>
      <c r="C207" s="243"/>
      <c r="D207" s="244" t="s">
        <v>167</v>
      </c>
      <c r="E207" s="245" t="s">
        <v>1</v>
      </c>
      <c r="F207" s="246" t="s">
        <v>1150</v>
      </c>
      <c r="G207" s="243"/>
      <c r="H207" s="247">
        <v>25</v>
      </c>
      <c r="I207" s="248"/>
      <c r="J207" s="243"/>
      <c r="K207" s="243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167</v>
      </c>
      <c r="AU207" s="253" t="s">
        <v>87</v>
      </c>
      <c r="AV207" s="13" t="s">
        <v>87</v>
      </c>
      <c r="AW207" s="13" t="s">
        <v>33</v>
      </c>
      <c r="AX207" s="13" t="s">
        <v>85</v>
      </c>
      <c r="AY207" s="253" t="s">
        <v>158</v>
      </c>
    </row>
    <row r="208" s="2" customFormat="1" ht="14.4" customHeight="1">
      <c r="A208" s="39"/>
      <c r="B208" s="40"/>
      <c r="C208" s="228" t="s">
        <v>376</v>
      </c>
      <c r="D208" s="228" t="s">
        <v>161</v>
      </c>
      <c r="E208" s="229" t="s">
        <v>1151</v>
      </c>
      <c r="F208" s="230" t="s">
        <v>1152</v>
      </c>
      <c r="G208" s="231" t="s">
        <v>195</v>
      </c>
      <c r="H208" s="232">
        <v>30.100000000000001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42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249</v>
      </c>
      <c r="AT208" s="240" t="s">
        <v>161</v>
      </c>
      <c r="AU208" s="240" t="s">
        <v>87</v>
      </c>
      <c r="AY208" s="18" t="s">
        <v>158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85</v>
      </c>
      <c r="BK208" s="241">
        <f>ROUND(I208*H208,2)</f>
        <v>0</v>
      </c>
      <c r="BL208" s="18" t="s">
        <v>249</v>
      </c>
      <c r="BM208" s="240" t="s">
        <v>1153</v>
      </c>
    </row>
    <row r="209" s="2" customFormat="1" ht="24.15" customHeight="1">
      <c r="A209" s="39"/>
      <c r="B209" s="40"/>
      <c r="C209" s="228" t="s">
        <v>380</v>
      </c>
      <c r="D209" s="228" t="s">
        <v>161</v>
      </c>
      <c r="E209" s="229" t="s">
        <v>1154</v>
      </c>
      <c r="F209" s="230" t="s">
        <v>1155</v>
      </c>
      <c r="G209" s="231" t="s">
        <v>505</v>
      </c>
      <c r="H209" s="301"/>
      <c r="I209" s="233"/>
      <c r="J209" s="234">
        <f>ROUND(I209*H209,2)</f>
        <v>0</v>
      </c>
      <c r="K209" s="235"/>
      <c r="L209" s="45"/>
      <c r="M209" s="236" t="s">
        <v>1</v>
      </c>
      <c r="N209" s="237" t="s">
        <v>42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249</v>
      </c>
      <c r="AT209" s="240" t="s">
        <v>161</v>
      </c>
      <c r="AU209" s="240" t="s">
        <v>87</v>
      </c>
      <c r="AY209" s="18" t="s">
        <v>158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85</v>
      </c>
      <c r="BK209" s="241">
        <f>ROUND(I209*H209,2)</f>
        <v>0</v>
      </c>
      <c r="BL209" s="18" t="s">
        <v>249</v>
      </c>
      <c r="BM209" s="240" t="s">
        <v>1156</v>
      </c>
    </row>
    <row r="210" s="12" customFormat="1" ht="22.8" customHeight="1">
      <c r="A210" s="12"/>
      <c r="B210" s="212"/>
      <c r="C210" s="213"/>
      <c r="D210" s="214" t="s">
        <v>76</v>
      </c>
      <c r="E210" s="226" t="s">
        <v>507</v>
      </c>
      <c r="F210" s="226" t="s">
        <v>508</v>
      </c>
      <c r="G210" s="213"/>
      <c r="H210" s="213"/>
      <c r="I210" s="216"/>
      <c r="J210" s="227">
        <f>BK210</f>
        <v>0</v>
      </c>
      <c r="K210" s="213"/>
      <c r="L210" s="218"/>
      <c r="M210" s="219"/>
      <c r="N210" s="220"/>
      <c r="O210" s="220"/>
      <c r="P210" s="221">
        <f>SUM(P211:P218)</f>
        <v>0</v>
      </c>
      <c r="Q210" s="220"/>
      <c r="R210" s="221">
        <f>SUM(R211:R218)</f>
        <v>0</v>
      </c>
      <c r="S210" s="220"/>
      <c r="T210" s="222">
        <f>SUM(T211:T218)</f>
        <v>0.83845199999999998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3" t="s">
        <v>87</v>
      </c>
      <c r="AT210" s="224" t="s">
        <v>76</v>
      </c>
      <c r="AU210" s="224" t="s">
        <v>85</v>
      </c>
      <c r="AY210" s="223" t="s">
        <v>158</v>
      </c>
      <c r="BK210" s="225">
        <f>SUM(BK211:BK218)</f>
        <v>0</v>
      </c>
    </row>
    <row r="211" s="2" customFormat="1" ht="24.15" customHeight="1">
      <c r="A211" s="39"/>
      <c r="B211" s="40"/>
      <c r="C211" s="228" t="s">
        <v>560</v>
      </c>
      <c r="D211" s="228" t="s">
        <v>161</v>
      </c>
      <c r="E211" s="229" t="s">
        <v>1157</v>
      </c>
      <c r="F211" s="230" t="s">
        <v>1158</v>
      </c>
      <c r="G211" s="231" t="s">
        <v>195</v>
      </c>
      <c r="H211" s="232">
        <v>25.68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42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0.024649999999999998</v>
      </c>
      <c r="T211" s="239">
        <f>S211*H211</f>
        <v>0.63301199999999991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249</v>
      </c>
      <c r="AT211" s="240" t="s">
        <v>161</v>
      </c>
      <c r="AU211" s="240" t="s">
        <v>87</v>
      </c>
      <c r="AY211" s="18" t="s">
        <v>158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85</v>
      </c>
      <c r="BK211" s="241">
        <f>ROUND(I211*H211,2)</f>
        <v>0</v>
      </c>
      <c r="BL211" s="18" t="s">
        <v>249</v>
      </c>
      <c r="BM211" s="240" t="s">
        <v>1159</v>
      </c>
    </row>
    <row r="212" s="13" customFormat="1">
      <c r="A212" s="13"/>
      <c r="B212" s="242"/>
      <c r="C212" s="243"/>
      <c r="D212" s="244" t="s">
        <v>167</v>
      </c>
      <c r="E212" s="245" t="s">
        <v>1</v>
      </c>
      <c r="F212" s="246" t="s">
        <v>1160</v>
      </c>
      <c r="G212" s="243"/>
      <c r="H212" s="247">
        <v>25.68</v>
      </c>
      <c r="I212" s="248"/>
      <c r="J212" s="243"/>
      <c r="K212" s="243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167</v>
      </c>
      <c r="AU212" s="253" t="s">
        <v>87</v>
      </c>
      <c r="AV212" s="13" t="s">
        <v>87</v>
      </c>
      <c r="AW212" s="13" t="s">
        <v>33</v>
      </c>
      <c r="AX212" s="13" t="s">
        <v>85</v>
      </c>
      <c r="AY212" s="253" t="s">
        <v>158</v>
      </c>
    </row>
    <row r="213" s="2" customFormat="1" ht="24.15" customHeight="1">
      <c r="A213" s="39"/>
      <c r="B213" s="40"/>
      <c r="C213" s="228" t="s">
        <v>564</v>
      </c>
      <c r="D213" s="228" t="s">
        <v>161</v>
      </c>
      <c r="E213" s="229" t="s">
        <v>1161</v>
      </c>
      <c r="F213" s="230" t="s">
        <v>1162</v>
      </c>
      <c r="G213" s="231" t="s">
        <v>195</v>
      </c>
      <c r="H213" s="232">
        <v>25.68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42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0.0080000000000000002</v>
      </c>
      <c r="T213" s="239">
        <f>S213*H213</f>
        <v>0.20544000000000001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249</v>
      </c>
      <c r="AT213" s="240" t="s">
        <v>161</v>
      </c>
      <c r="AU213" s="240" t="s">
        <v>87</v>
      </c>
      <c r="AY213" s="18" t="s">
        <v>158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85</v>
      </c>
      <c r="BK213" s="241">
        <f>ROUND(I213*H213,2)</f>
        <v>0</v>
      </c>
      <c r="BL213" s="18" t="s">
        <v>249</v>
      </c>
      <c r="BM213" s="240" t="s">
        <v>1163</v>
      </c>
    </row>
    <row r="214" s="2" customFormat="1" ht="49.05" customHeight="1">
      <c r="A214" s="39"/>
      <c r="B214" s="40"/>
      <c r="C214" s="228" t="s">
        <v>384</v>
      </c>
      <c r="D214" s="228" t="s">
        <v>161</v>
      </c>
      <c r="E214" s="229" t="s">
        <v>1164</v>
      </c>
      <c r="F214" s="230" t="s">
        <v>1165</v>
      </c>
      <c r="G214" s="231" t="s">
        <v>171</v>
      </c>
      <c r="H214" s="232">
        <v>1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42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249</v>
      </c>
      <c r="AT214" s="240" t="s">
        <v>161</v>
      </c>
      <c r="AU214" s="240" t="s">
        <v>87</v>
      </c>
      <c r="AY214" s="18" t="s">
        <v>158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85</v>
      </c>
      <c r="BK214" s="241">
        <f>ROUND(I214*H214,2)</f>
        <v>0</v>
      </c>
      <c r="BL214" s="18" t="s">
        <v>249</v>
      </c>
      <c r="BM214" s="240" t="s">
        <v>1166</v>
      </c>
    </row>
    <row r="215" s="2" customFormat="1">
      <c r="A215" s="39"/>
      <c r="B215" s="40"/>
      <c r="C215" s="41"/>
      <c r="D215" s="244" t="s">
        <v>173</v>
      </c>
      <c r="E215" s="41"/>
      <c r="F215" s="254" t="s">
        <v>1167</v>
      </c>
      <c r="G215" s="41"/>
      <c r="H215" s="41"/>
      <c r="I215" s="255"/>
      <c r="J215" s="41"/>
      <c r="K215" s="41"/>
      <c r="L215" s="45"/>
      <c r="M215" s="256"/>
      <c r="N215" s="257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173</v>
      </c>
      <c r="AU215" s="18" t="s">
        <v>87</v>
      </c>
    </row>
    <row r="216" s="2" customFormat="1" ht="37.8" customHeight="1">
      <c r="A216" s="39"/>
      <c r="B216" s="40"/>
      <c r="C216" s="228" t="s">
        <v>556</v>
      </c>
      <c r="D216" s="228" t="s">
        <v>161</v>
      </c>
      <c r="E216" s="229" t="s">
        <v>1168</v>
      </c>
      <c r="F216" s="230" t="s">
        <v>1169</v>
      </c>
      <c r="G216" s="231" t="s">
        <v>171</v>
      </c>
      <c r="H216" s="232">
        <v>1</v>
      </c>
      <c r="I216" s="233"/>
      <c r="J216" s="234">
        <f>ROUND(I216*H216,2)</f>
        <v>0</v>
      </c>
      <c r="K216" s="235"/>
      <c r="L216" s="45"/>
      <c r="M216" s="236" t="s">
        <v>1</v>
      </c>
      <c r="N216" s="237" t="s">
        <v>42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249</v>
      </c>
      <c r="AT216" s="240" t="s">
        <v>161</v>
      </c>
      <c r="AU216" s="240" t="s">
        <v>87</v>
      </c>
      <c r="AY216" s="18" t="s">
        <v>158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85</v>
      </c>
      <c r="BK216" s="241">
        <f>ROUND(I216*H216,2)</f>
        <v>0</v>
      </c>
      <c r="BL216" s="18" t="s">
        <v>249</v>
      </c>
      <c r="BM216" s="240" t="s">
        <v>1170</v>
      </c>
    </row>
    <row r="217" s="2" customFormat="1">
      <c r="A217" s="39"/>
      <c r="B217" s="40"/>
      <c r="C217" s="41"/>
      <c r="D217" s="244" t="s">
        <v>173</v>
      </c>
      <c r="E217" s="41"/>
      <c r="F217" s="254" t="s">
        <v>1167</v>
      </c>
      <c r="G217" s="41"/>
      <c r="H217" s="41"/>
      <c r="I217" s="255"/>
      <c r="J217" s="41"/>
      <c r="K217" s="41"/>
      <c r="L217" s="45"/>
      <c r="M217" s="256"/>
      <c r="N217" s="257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173</v>
      </c>
      <c r="AU217" s="18" t="s">
        <v>87</v>
      </c>
    </row>
    <row r="218" s="2" customFormat="1" ht="24.15" customHeight="1">
      <c r="A218" s="39"/>
      <c r="B218" s="40"/>
      <c r="C218" s="228" t="s">
        <v>389</v>
      </c>
      <c r="D218" s="228" t="s">
        <v>161</v>
      </c>
      <c r="E218" s="229" t="s">
        <v>586</v>
      </c>
      <c r="F218" s="230" t="s">
        <v>587</v>
      </c>
      <c r="G218" s="231" t="s">
        <v>505</v>
      </c>
      <c r="H218" s="301"/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42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249</v>
      </c>
      <c r="AT218" s="240" t="s">
        <v>161</v>
      </c>
      <c r="AU218" s="240" t="s">
        <v>87</v>
      </c>
      <c r="AY218" s="18" t="s">
        <v>158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85</v>
      </c>
      <c r="BK218" s="241">
        <f>ROUND(I218*H218,2)</f>
        <v>0</v>
      </c>
      <c r="BL218" s="18" t="s">
        <v>249</v>
      </c>
      <c r="BM218" s="240" t="s">
        <v>1171</v>
      </c>
    </row>
    <row r="219" s="12" customFormat="1" ht="22.8" customHeight="1">
      <c r="A219" s="12"/>
      <c r="B219" s="212"/>
      <c r="C219" s="213"/>
      <c r="D219" s="214" t="s">
        <v>76</v>
      </c>
      <c r="E219" s="226" t="s">
        <v>1172</v>
      </c>
      <c r="F219" s="226" t="s">
        <v>1173</v>
      </c>
      <c r="G219" s="213"/>
      <c r="H219" s="213"/>
      <c r="I219" s="216"/>
      <c r="J219" s="227">
        <f>BK219</f>
        <v>0</v>
      </c>
      <c r="K219" s="213"/>
      <c r="L219" s="218"/>
      <c r="M219" s="219"/>
      <c r="N219" s="220"/>
      <c r="O219" s="220"/>
      <c r="P219" s="221">
        <f>SUM(P220:P236)</f>
        <v>0</v>
      </c>
      <c r="Q219" s="220"/>
      <c r="R219" s="221">
        <f>SUM(R220:R236)</f>
        <v>0</v>
      </c>
      <c r="S219" s="220"/>
      <c r="T219" s="222">
        <f>SUM(T220:T236)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3" t="s">
        <v>87</v>
      </c>
      <c r="AT219" s="224" t="s">
        <v>76</v>
      </c>
      <c r="AU219" s="224" t="s">
        <v>85</v>
      </c>
      <c r="AY219" s="223" t="s">
        <v>158</v>
      </c>
      <c r="BK219" s="225">
        <f>SUM(BK220:BK236)</f>
        <v>0</v>
      </c>
    </row>
    <row r="220" s="2" customFormat="1" ht="24.15" customHeight="1">
      <c r="A220" s="39"/>
      <c r="B220" s="40"/>
      <c r="C220" s="228" t="s">
        <v>395</v>
      </c>
      <c r="D220" s="228" t="s">
        <v>161</v>
      </c>
      <c r="E220" s="229" t="s">
        <v>1174</v>
      </c>
      <c r="F220" s="230" t="s">
        <v>1175</v>
      </c>
      <c r="G220" s="231" t="s">
        <v>223</v>
      </c>
      <c r="H220" s="232">
        <v>26.399999999999999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42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249</v>
      </c>
      <c r="AT220" s="240" t="s">
        <v>161</v>
      </c>
      <c r="AU220" s="240" t="s">
        <v>87</v>
      </c>
      <c r="AY220" s="18" t="s">
        <v>158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85</v>
      </c>
      <c r="BK220" s="241">
        <f>ROUND(I220*H220,2)</f>
        <v>0</v>
      </c>
      <c r="BL220" s="18" t="s">
        <v>249</v>
      </c>
      <c r="BM220" s="240" t="s">
        <v>1176</v>
      </c>
    </row>
    <row r="221" s="13" customFormat="1">
      <c r="A221" s="13"/>
      <c r="B221" s="242"/>
      <c r="C221" s="243"/>
      <c r="D221" s="244" t="s">
        <v>167</v>
      </c>
      <c r="E221" s="245" t="s">
        <v>1</v>
      </c>
      <c r="F221" s="246" t="s">
        <v>1177</v>
      </c>
      <c r="G221" s="243"/>
      <c r="H221" s="247">
        <v>20.399999999999999</v>
      </c>
      <c r="I221" s="248"/>
      <c r="J221" s="243"/>
      <c r="K221" s="243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167</v>
      </c>
      <c r="AU221" s="253" t="s">
        <v>87</v>
      </c>
      <c r="AV221" s="13" t="s">
        <v>87</v>
      </c>
      <c r="AW221" s="13" t="s">
        <v>33</v>
      </c>
      <c r="AX221" s="13" t="s">
        <v>77</v>
      </c>
      <c r="AY221" s="253" t="s">
        <v>158</v>
      </c>
    </row>
    <row r="222" s="13" customFormat="1">
      <c r="A222" s="13"/>
      <c r="B222" s="242"/>
      <c r="C222" s="243"/>
      <c r="D222" s="244" t="s">
        <v>167</v>
      </c>
      <c r="E222" s="245" t="s">
        <v>1</v>
      </c>
      <c r="F222" s="246" t="s">
        <v>1178</v>
      </c>
      <c r="G222" s="243"/>
      <c r="H222" s="247">
        <v>6</v>
      </c>
      <c r="I222" s="248"/>
      <c r="J222" s="243"/>
      <c r="K222" s="243"/>
      <c r="L222" s="249"/>
      <c r="M222" s="250"/>
      <c r="N222" s="251"/>
      <c r="O222" s="251"/>
      <c r="P222" s="251"/>
      <c r="Q222" s="251"/>
      <c r="R222" s="251"/>
      <c r="S222" s="251"/>
      <c r="T222" s="25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3" t="s">
        <v>167</v>
      </c>
      <c r="AU222" s="253" t="s">
        <v>87</v>
      </c>
      <c r="AV222" s="13" t="s">
        <v>87</v>
      </c>
      <c r="AW222" s="13" t="s">
        <v>33</v>
      </c>
      <c r="AX222" s="13" t="s">
        <v>77</v>
      </c>
      <c r="AY222" s="253" t="s">
        <v>158</v>
      </c>
    </row>
    <row r="223" s="15" customFormat="1">
      <c r="A223" s="15"/>
      <c r="B223" s="268"/>
      <c r="C223" s="269"/>
      <c r="D223" s="244" t="s">
        <v>167</v>
      </c>
      <c r="E223" s="270" t="s">
        <v>1</v>
      </c>
      <c r="F223" s="271" t="s">
        <v>179</v>
      </c>
      <c r="G223" s="269"/>
      <c r="H223" s="272">
        <v>26.399999999999999</v>
      </c>
      <c r="I223" s="273"/>
      <c r="J223" s="269"/>
      <c r="K223" s="269"/>
      <c r="L223" s="274"/>
      <c r="M223" s="275"/>
      <c r="N223" s="276"/>
      <c r="O223" s="276"/>
      <c r="P223" s="276"/>
      <c r="Q223" s="276"/>
      <c r="R223" s="276"/>
      <c r="S223" s="276"/>
      <c r="T223" s="27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8" t="s">
        <v>167</v>
      </c>
      <c r="AU223" s="278" t="s">
        <v>87</v>
      </c>
      <c r="AV223" s="15" t="s">
        <v>165</v>
      </c>
      <c r="AW223" s="15" t="s">
        <v>33</v>
      </c>
      <c r="AX223" s="15" t="s">
        <v>85</v>
      </c>
      <c r="AY223" s="278" t="s">
        <v>158</v>
      </c>
    </row>
    <row r="224" s="2" customFormat="1" ht="24.15" customHeight="1">
      <c r="A224" s="39"/>
      <c r="B224" s="40"/>
      <c r="C224" s="290" t="s">
        <v>400</v>
      </c>
      <c r="D224" s="290" t="s">
        <v>290</v>
      </c>
      <c r="E224" s="291" t="s">
        <v>1179</v>
      </c>
      <c r="F224" s="292" t="s">
        <v>1180</v>
      </c>
      <c r="G224" s="293" t="s">
        <v>171</v>
      </c>
      <c r="H224" s="294">
        <v>88</v>
      </c>
      <c r="I224" s="295"/>
      <c r="J224" s="296">
        <f>ROUND(I224*H224,2)</f>
        <v>0</v>
      </c>
      <c r="K224" s="297"/>
      <c r="L224" s="298"/>
      <c r="M224" s="299" t="s">
        <v>1</v>
      </c>
      <c r="N224" s="300" t="s">
        <v>42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336</v>
      </c>
      <c r="AT224" s="240" t="s">
        <v>290</v>
      </c>
      <c r="AU224" s="240" t="s">
        <v>87</v>
      </c>
      <c r="AY224" s="18" t="s">
        <v>158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85</v>
      </c>
      <c r="BK224" s="241">
        <f>ROUND(I224*H224,2)</f>
        <v>0</v>
      </c>
      <c r="BL224" s="18" t="s">
        <v>249</v>
      </c>
      <c r="BM224" s="240" t="s">
        <v>1181</v>
      </c>
    </row>
    <row r="225" s="2" customFormat="1">
      <c r="A225" s="39"/>
      <c r="B225" s="40"/>
      <c r="C225" s="41"/>
      <c r="D225" s="244" t="s">
        <v>173</v>
      </c>
      <c r="E225" s="41"/>
      <c r="F225" s="254" t="s">
        <v>1182</v>
      </c>
      <c r="G225" s="41"/>
      <c r="H225" s="41"/>
      <c r="I225" s="255"/>
      <c r="J225" s="41"/>
      <c r="K225" s="41"/>
      <c r="L225" s="45"/>
      <c r="M225" s="256"/>
      <c r="N225" s="25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173</v>
      </c>
      <c r="AU225" s="18" t="s">
        <v>87</v>
      </c>
    </row>
    <row r="226" s="13" customFormat="1">
      <c r="A226" s="13"/>
      <c r="B226" s="242"/>
      <c r="C226" s="243"/>
      <c r="D226" s="244" t="s">
        <v>167</v>
      </c>
      <c r="E226" s="245" t="s">
        <v>1</v>
      </c>
      <c r="F226" s="246" t="s">
        <v>1183</v>
      </c>
      <c r="G226" s="243"/>
      <c r="H226" s="247">
        <v>88</v>
      </c>
      <c r="I226" s="248"/>
      <c r="J226" s="243"/>
      <c r="K226" s="243"/>
      <c r="L226" s="249"/>
      <c r="M226" s="250"/>
      <c r="N226" s="251"/>
      <c r="O226" s="251"/>
      <c r="P226" s="251"/>
      <c r="Q226" s="251"/>
      <c r="R226" s="251"/>
      <c r="S226" s="251"/>
      <c r="T226" s="25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3" t="s">
        <v>167</v>
      </c>
      <c r="AU226" s="253" t="s">
        <v>87</v>
      </c>
      <c r="AV226" s="13" t="s">
        <v>87</v>
      </c>
      <c r="AW226" s="13" t="s">
        <v>33</v>
      </c>
      <c r="AX226" s="13" t="s">
        <v>85</v>
      </c>
      <c r="AY226" s="253" t="s">
        <v>158</v>
      </c>
    </row>
    <row r="227" s="2" customFormat="1" ht="24.15" customHeight="1">
      <c r="A227" s="39"/>
      <c r="B227" s="40"/>
      <c r="C227" s="228" t="s">
        <v>404</v>
      </c>
      <c r="D227" s="228" t="s">
        <v>161</v>
      </c>
      <c r="E227" s="229" t="s">
        <v>1184</v>
      </c>
      <c r="F227" s="230" t="s">
        <v>1185</v>
      </c>
      <c r="G227" s="231" t="s">
        <v>195</v>
      </c>
      <c r="H227" s="232">
        <v>30.100000000000001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42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249</v>
      </c>
      <c r="AT227" s="240" t="s">
        <v>161</v>
      </c>
      <c r="AU227" s="240" t="s">
        <v>87</v>
      </c>
      <c r="AY227" s="18" t="s">
        <v>158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85</v>
      </c>
      <c r="BK227" s="241">
        <f>ROUND(I227*H227,2)</f>
        <v>0</v>
      </c>
      <c r="BL227" s="18" t="s">
        <v>249</v>
      </c>
      <c r="BM227" s="240" t="s">
        <v>1186</v>
      </c>
    </row>
    <row r="228" s="13" customFormat="1">
      <c r="A228" s="13"/>
      <c r="B228" s="242"/>
      <c r="C228" s="243"/>
      <c r="D228" s="244" t="s">
        <v>167</v>
      </c>
      <c r="E228" s="245" t="s">
        <v>1</v>
      </c>
      <c r="F228" s="246" t="s">
        <v>1145</v>
      </c>
      <c r="G228" s="243"/>
      <c r="H228" s="247">
        <v>25.600000000000001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167</v>
      </c>
      <c r="AU228" s="253" t="s">
        <v>87</v>
      </c>
      <c r="AV228" s="13" t="s">
        <v>87</v>
      </c>
      <c r="AW228" s="13" t="s">
        <v>33</v>
      </c>
      <c r="AX228" s="13" t="s">
        <v>77</v>
      </c>
      <c r="AY228" s="253" t="s">
        <v>158</v>
      </c>
    </row>
    <row r="229" s="13" customFormat="1">
      <c r="A229" s="13"/>
      <c r="B229" s="242"/>
      <c r="C229" s="243"/>
      <c r="D229" s="244" t="s">
        <v>167</v>
      </c>
      <c r="E229" s="245" t="s">
        <v>1</v>
      </c>
      <c r="F229" s="246" t="s">
        <v>1146</v>
      </c>
      <c r="G229" s="243"/>
      <c r="H229" s="247">
        <v>4.5</v>
      </c>
      <c r="I229" s="248"/>
      <c r="J229" s="243"/>
      <c r="K229" s="243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167</v>
      </c>
      <c r="AU229" s="253" t="s">
        <v>87</v>
      </c>
      <c r="AV229" s="13" t="s">
        <v>87</v>
      </c>
      <c r="AW229" s="13" t="s">
        <v>33</v>
      </c>
      <c r="AX229" s="13" t="s">
        <v>77</v>
      </c>
      <c r="AY229" s="253" t="s">
        <v>158</v>
      </c>
    </row>
    <row r="230" s="15" customFormat="1">
      <c r="A230" s="15"/>
      <c r="B230" s="268"/>
      <c r="C230" s="269"/>
      <c r="D230" s="244" t="s">
        <v>167</v>
      </c>
      <c r="E230" s="270" t="s">
        <v>1</v>
      </c>
      <c r="F230" s="271" t="s">
        <v>179</v>
      </c>
      <c r="G230" s="269"/>
      <c r="H230" s="272">
        <v>30.100000000000001</v>
      </c>
      <c r="I230" s="273"/>
      <c r="J230" s="269"/>
      <c r="K230" s="269"/>
      <c r="L230" s="274"/>
      <c r="M230" s="275"/>
      <c r="N230" s="276"/>
      <c r="O230" s="276"/>
      <c r="P230" s="276"/>
      <c r="Q230" s="276"/>
      <c r="R230" s="276"/>
      <c r="S230" s="276"/>
      <c r="T230" s="27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8" t="s">
        <v>167</v>
      </c>
      <c r="AU230" s="278" t="s">
        <v>87</v>
      </c>
      <c r="AV230" s="15" t="s">
        <v>165</v>
      </c>
      <c r="AW230" s="15" t="s">
        <v>33</v>
      </c>
      <c r="AX230" s="15" t="s">
        <v>85</v>
      </c>
      <c r="AY230" s="278" t="s">
        <v>158</v>
      </c>
    </row>
    <row r="231" s="2" customFormat="1" ht="37.8" customHeight="1">
      <c r="A231" s="39"/>
      <c r="B231" s="40"/>
      <c r="C231" s="290" t="s">
        <v>408</v>
      </c>
      <c r="D231" s="290" t="s">
        <v>290</v>
      </c>
      <c r="E231" s="291" t="s">
        <v>1187</v>
      </c>
      <c r="F231" s="292" t="s">
        <v>1188</v>
      </c>
      <c r="G231" s="293" t="s">
        <v>195</v>
      </c>
      <c r="H231" s="294">
        <v>34.512</v>
      </c>
      <c r="I231" s="295"/>
      <c r="J231" s="296">
        <f>ROUND(I231*H231,2)</f>
        <v>0</v>
      </c>
      <c r="K231" s="297"/>
      <c r="L231" s="298"/>
      <c r="M231" s="299" t="s">
        <v>1</v>
      </c>
      <c r="N231" s="300" t="s">
        <v>42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336</v>
      </c>
      <c r="AT231" s="240" t="s">
        <v>290</v>
      </c>
      <c r="AU231" s="240" t="s">
        <v>87</v>
      </c>
      <c r="AY231" s="18" t="s">
        <v>158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85</v>
      </c>
      <c r="BK231" s="241">
        <f>ROUND(I231*H231,2)</f>
        <v>0</v>
      </c>
      <c r="BL231" s="18" t="s">
        <v>249</v>
      </c>
      <c r="BM231" s="240" t="s">
        <v>1189</v>
      </c>
    </row>
    <row r="232" s="13" customFormat="1">
      <c r="A232" s="13"/>
      <c r="B232" s="242"/>
      <c r="C232" s="243"/>
      <c r="D232" s="244" t="s">
        <v>167</v>
      </c>
      <c r="E232" s="243"/>
      <c r="F232" s="246" t="s">
        <v>1190</v>
      </c>
      <c r="G232" s="243"/>
      <c r="H232" s="247">
        <v>34.512</v>
      </c>
      <c r="I232" s="248"/>
      <c r="J232" s="243"/>
      <c r="K232" s="243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167</v>
      </c>
      <c r="AU232" s="253" t="s">
        <v>87</v>
      </c>
      <c r="AV232" s="13" t="s">
        <v>87</v>
      </c>
      <c r="AW232" s="13" t="s">
        <v>4</v>
      </c>
      <c r="AX232" s="13" t="s">
        <v>85</v>
      </c>
      <c r="AY232" s="253" t="s">
        <v>158</v>
      </c>
    </row>
    <row r="233" s="2" customFormat="1" ht="14.4" customHeight="1">
      <c r="A233" s="39"/>
      <c r="B233" s="40"/>
      <c r="C233" s="228" t="s">
        <v>413</v>
      </c>
      <c r="D233" s="228" t="s">
        <v>161</v>
      </c>
      <c r="E233" s="229" t="s">
        <v>1191</v>
      </c>
      <c r="F233" s="230" t="s">
        <v>1192</v>
      </c>
      <c r="G233" s="231" t="s">
        <v>195</v>
      </c>
      <c r="H233" s="232">
        <v>30.100000000000001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42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249</v>
      </c>
      <c r="AT233" s="240" t="s">
        <v>161</v>
      </c>
      <c r="AU233" s="240" t="s">
        <v>87</v>
      </c>
      <c r="AY233" s="18" t="s">
        <v>158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85</v>
      </c>
      <c r="BK233" s="241">
        <f>ROUND(I233*H233,2)</f>
        <v>0</v>
      </c>
      <c r="BL233" s="18" t="s">
        <v>249</v>
      </c>
      <c r="BM233" s="240" t="s">
        <v>1193</v>
      </c>
    </row>
    <row r="234" s="2" customFormat="1" ht="24.15" customHeight="1">
      <c r="A234" s="39"/>
      <c r="B234" s="40"/>
      <c r="C234" s="228" t="s">
        <v>419</v>
      </c>
      <c r="D234" s="228" t="s">
        <v>161</v>
      </c>
      <c r="E234" s="229" t="s">
        <v>1194</v>
      </c>
      <c r="F234" s="230" t="s">
        <v>1195</v>
      </c>
      <c r="G234" s="231" t="s">
        <v>195</v>
      </c>
      <c r="H234" s="232">
        <v>30.100000000000001</v>
      </c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42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249</v>
      </c>
      <c r="AT234" s="240" t="s">
        <v>161</v>
      </c>
      <c r="AU234" s="240" t="s">
        <v>87</v>
      </c>
      <c r="AY234" s="18" t="s">
        <v>158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85</v>
      </c>
      <c r="BK234" s="241">
        <f>ROUND(I234*H234,2)</f>
        <v>0</v>
      </c>
      <c r="BL234" s="18" t="s">
        <v>249</v>
      </c>
      <c r="BM234" s="240" t="s">
        <v>1196</v>
      </c>
    </row>
    <row r="235" s="2" customFormat="1" ht="24.15" customHeight="1">
      <c r="A235" s="39"/>
      <c r="B235" s="40"/>
      <c r="C235" s="228" t="s">
        <v>425</v>
      </c>
      <c r="D235" s="228" t="s">
        <v>161</v>
      </c>
      <c r="E235" s="229" t="s">
        <v>1197</v>
      </c>
      <c r="F235" s="230" t="s">
        <v>1198</v>
      </c>
      <c r="G235" s="231" t="s">
        <v>195</v>
      </c>
      <c r="H235" s="232">
        <v>30.100000000000001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42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249</v>
      </c>
      <c r="AT235" s="240" t="s">
        <v>161</v>
      </c>
      <c r="AU235" s="240" t="s">
        <v>87</v>
      </c>
      <c r="AY235" s="18" t="s">
        <v>158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85</v>
      </c>
      <c r="BK235" s="241">
        <f>ROUND(I235*H235,2)</f>
        <v>0</v>
      </c>
      <c r="BL235" s="18" t="s">
        <v>249</v>
      </c>
      <c r="BM235" s="240" t="s">
        <v>1199</v>
      </c>
    </row>
    <row r="236" s="2" customFormat="1" ht="24.15" customHeight="1">
      <c r="A236" s="39"/>
      <c r="B236" s="40"/>
      <c r="C236" s="228" t="s">
        <v>432</v>
      </c>
      <c r="D236" s="228" t="s">
        <v>161</v>
      </c>
      <c r="E236" s="229" t="s">
        <v>1200</v>
      </c>
      <c r="F236" s="230" t="s">
        <v>1201</v>
      </c>
      <c r="G236" s="231" t="s">
        <v>505</v>
      </c>
      <c r="H236" s="301"/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42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249</v>
      </c>
      <c r="AT236" s="240" t="s">
        <v>161</v>
      </c>
      <c r="AU236" s="240" t="s">
        <v>87</v>
      </c>
      <c r="AY236" s="18" t="s">
        <v>158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85</v>
      </c>
      <c r="BK236" s="241">
        <f>ROUND(I236*H236,2)</f>
        <v>0</v>
      </c>
      <c r="BL236" s="18" t="s">
        <v>249</v>
      </c>
      <c r="BM236" s="240" t="s">
        <v>1202</v>
      </c>
    </row>
    <row r="237" s="12" customFormat="1" ht="22.8" customHeight="1">
      <c r="A237" s="12"/>
      <c r="B237" s="212"/>
      <c r="C237" s="213"/>
      <c r="D237" s="214" t="s">
        <v>76</v>
      </c>
      <c r="E237" s="226" t="s">
        <v>1203</v>
      </c>
      <c r="F237" s="226" t="s">
        <v>1204</v>
      </c>
      <c r="G237" s="213"/>
      <c r="H237" s="213"/>
      <c r="I237" s="216"/>
      <c r="J237" s="227">
        <f>BK237</f>
        <v>0</v>
      </c>
      <c r="K237" s="213"/>
      <c r="L237" s="218"/>
      <c r="M237" s="219"/>
      <c r="N237" s="220"/>
      <c r="O237" s="220"/>
      <c r="P237" s="221">
        <f>P238</f>
        <v>0</v>
      </c>
      <c r="Q237" s="220"/>
      <c r="R237" s="221">
        <f>R238</f>
        <v>0</v>
      </c>
      <c r="S237" s="220"/>
      <c r="T237" s="222">
        <f>T238</f>
        <v>0.60200000000000009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3" t="s">
        <v>87</v>
      </c>
      <c r="AT237" s="224" t="s">
        <v>76</v>
      </c>
      <c r="AU237" s="224" t="s">
        <v>85</v>
      </c>
      <c r="AY237" s="223" t="s">
        <v>158</v>
      </c>
      <c r="BK237" s="225">
        <f>BK238</f>
        <v>0</v>
      </c>
    </row>
    <row r="238" s="2" customFormat="1" ht="24.15" customHeight="1">
      <c r="A238" s="39"/>
      <c r="B238" s="40"/>
      <c r="C238" s="228" t="s">
        <v>568</v>
      </c>
      <c r="D238" s="228" t="s">
        <v>161</v>
      </c>
      <c r="E238" s="229" t="s">
        <v>1205</v>
      </c>
      <c r="F238" s="230" t="s">
        <v>1206</v>
      </c>
      <c r="G238" s="231" t="s">
        <v>195</v>
      </c>
      <c r="H238" s="232">
        <v>30.100000000000001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42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0.02</v>
      </c>
      <c r="T238" s="239">
        <f>S238*H238</f>
        <v>0.60200000000000009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249</v>
      </c>
      <c r="AT238" s="240" t="s">
        <v>161</v>
      </c>
      <c r="AU238" s="240" t="s">
        <v>87</v>
      </c>
      <c r="AY238" s="18" t="s">
        <v>158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85</v>
      </c>
      <c r="BK238" s="241">
        <f>ROUND(I238*H238,2)</f>
        <v>0</v>
      </c>
      <c r="BL238" s="18" t="s">
        <v>249</v>
      </c>
      <c r="BM238" s="240" t="s">
        <v>1207</v>
      </c>
    </row>
    <row r="239" s="12" customFormat="1" ht="22.8" customHeight="1">
      <c r="A239" s="12"/>
      <c r="B239" s="212"/>
      <c r="C239" s="213"/>
      <c r="D239" s="214" t="s">
        <v>76</v>
      </c>
      <c r="E239" s="226" t="s">
        <v>1208</v>
      </c>
      <c r="F239" s="226" t="s">
        <v>1209</v>
      </c>
      <c r="G239" s="213"/>
      <c r="H239" s="213"/>
      <c r="I239" s="216"/>
      <c r="J239" s="227">
        <f>BK239</f>
        <v>0</v>
      </c>
      <c r="K239" s="213"/>
      <c r="L239" s="218"/>
      <c r="M239" s="219"/>
      <c r="N239" s="220"/>
      <c r="O239" s="220"/>
      <c r="P239" s="221">
        <f>SUM(P240:P245)</f>
        <v>0</v>
      </c>
      <c r="Q239" s="220"/>
      <c r="R239" s="221">
        <f>SUM(R240:R245)</f>
        <v>0</v>
      </c>
      <c r="S239" s="220"/>
      <c r="T239" s="222">
        <f>SUM(T240:T245)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3" t="s">
        <v>87</v>
      </c>
      <c r="AT239" s="224" t="s">
        <v>76</v>
      </c>
      <c r="AU239" s="224" t="s">
        <v>85</v>
      </c>
      <c r="AY239" s="223" t="s">
        <v>158</v>
      </c>
      <c r="BK239" s="225">
        <f>SUM(BK240:BK245)</f>
        <v>0</v>
      </c>
    </row>
    <row r="240" s="2" customFormat="1" ht="14.4" customHeight="1">
      <c r="A240" s="39"/>
      <c r="B240" s="40"/>
      <c r="C240" s="228" t="s">
        <v>438</v>
      </c>
      <c r="D240" s="228" t="s">
        <v>161</v>
      </c>
      <c r="E240" s="229" t="s">
        <v>1210</v>
      </c>
      <c r="F240" s="230" t="s">
        <v>1211</v>
      </c>
      <c r="G240" s="231" t="s">
        <v>223</v>
      </c>
      <c r="H240" s="232">
        <v>26.399999999999999</v>
      </c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42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249</v>
      </c>
      <c r="AT240" s="240" t="s">
        <v>161</v>
      </c>
      <c r="AU240" s="240" t="s">
        <v>87</v>
      </c>
      <c r="AY240" s="18" t="s">
        <v>158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85</v>
      </c>
      <c r="BK240" s="241">
        <f>ROUND(I240*H240,2)</f>
        <v>0</v>
      </c>
      <c r="BL240" s="18" t="s">
        <v>249</v>
      </c>
      <c r="BM240" s="240" t="s">
        <v>1212</v>
      </c>
    </row>
    <row r="241" s="13" customFormat="1">
      <c r="A241" s="13"/>
      <c r="B241" s="242"/>
      <c r="C241" s="243"/>
      <c r="D241" s="244" t="s">
        <v>167</v>
      </c>
      <c r="E241" s="245" t="s">
        <v>1</v>
      </c>
      <c r="F241" s="246" t="s">
        <v>1177</v>
      </c>
      <c r="G241" s="243"/>
      <c r="H241" s="247">
        <v>20.399999999999999</v>
      </c>
      <c r="I241" s="248"/>
      <c r="J241" s="243"/>
      <c r="K241" s="243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167</v>
      </c>
      <c r="AU241" s="253" t="s">
        <v>87</v>
      </c>
      <c r="AV241" s="13" t="s">
        <v>87</v>
      </c>
      <c r="AW241" s="13" t="s">
        <v>33</v>
      </c>
      <c r="AX241" s="13" t="s">
        <v>77</v>
      </c>
      <c r="AY241" s="253" t="s">
        <v>158</v>
      </c>
    </row>
    <row r="242" s="13" customFormat="1">
      <c r="A242" s="13"/>
      <c r="B242" s="242"/>
      <c r="C242" s="243"/>
      <c r="D242" s="244" t="s">
        <v>167</v>
      </c>
      <c r="E242" s="245" t="s">
        <v>1</v>
      </c>
      <c r="F242" s="246" t="s">
        <v>1051</v>
      </c>
      <c r="G242" s="243"/>
      <c r="H242" s="247">
        <v>6</v>
      </c>
      <c r="I242" s="248"/>
      <c r="J242" s="243"/>
      <c r="K242" s="243"/>
      <c r="L242" s="249"/>
      <c r="M242" s="250"/>
      <c r="N242" s="251"/>
      <c r="O242" s="251"/>
      <c r="P242" s="251"/>
      <c r="Q242" s="251"/>
      <c r="R242" s="251"/>
      <c r="S242" s="251"/>
      <c r="T242" s="25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3" t="s">
        <v>167</v>
      </c>
      <c r="AU242" s="253" t="s">
        <v>87</v>
      </c>
      <c r="AV242" s="13" t="s">
        <v>87</v>
      </c>
      <c r="AW242" s="13" t="s">
        <v>33</v>
      </c>
      <c r="AX242" s="13" t="s">
        <v>77</v>
      </c>
      <c r="AY242" s="253" t="s">
        <v>158</v>
      </c>
    </row>
    <row r="243" s="15" customFormat="1">
      <c r="A243" s="15"/>
      <c r="B243" s="268"/>
      <c r="C243" s="269"/>
      <c r="D243" s="244" t="s">
        <v>167</v>
      </c>
      <c r="E243" s="270" t="s">
        <v>1</v>
      </c>
      <c r="F243" s="271" t="s">
        <v>179</v>
      </c>
      <c r="G243" s="269"/>
      <c r="H243" s="272">
        <v>26.399999999999999</v>
      </c>
      <c r="I243" s="273"/>
      <c r="J243" s="269"/>
      <c r="K243" s="269"/>
      <c r="L243" s="274"/>
      <c r="M243" s="275"/>
      <c r="N243" s="276"/>
      <c r="O243" s="276"/>
      <c r="P243" s="276"/>
      <c r="Q243" s="276"/>
      <c r="R243" s="276"/>
      <c r="S243" s="276"/>
      <c r="T243" s="277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8" t="s">
        <v>167</v>
      </c>
      <c r="AU243" s="278" t="s">
        <v>87</v>
      </c>
      <c r="AV243" s="15" t="s">
        <v>165</v>
      </c>
      <c r="AW243" s="15" t="s">
        <v>33</v>
      </c>
      <c r="AX243" s="15" t="s">
        <v>85</v>
      </c>
      <c r="AY243" s="278" t="s">
        <v>158</v>
      </c>
    </row>
    <row r="244" s="2" customFormat="1" ht="24.15" customHeight="1">
      <c r="A244" s="39"/>
      <c r="B244" s="40"/>
      <c r="C244" s="228" t="s">
        <v>442</v>
      </c>
      <c r="D244" s="228" t="s">
        <v>161</v>
      </c>
      <c r="E244" s="229" t="s">
        <v>1213</v>
      </c>
      <c r="F244" s="230" t="s">
        <v>1214</v>
      </c>
      <c r="G244" s="231" t="s">
        <v>195</v>
      </c>
      <c r="H244" s="232">
        <v>30.100000000000001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42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249</v>
      </c>
      <c r="AT244" s="240" t="s">
        <v>161</v>
      </c>
      <c r="AU244" s="240" t="s">
        <v>87</v>
      </c>
      <c r="AY244" s="18" t="s">
        <v>158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85</v>
      </c>
      <c r="BK244" s="241">
        <f>ROUND(I244*H244,2)</f>
        <v>0</v>
      </c>
      <c r="BL244" s="18" t="s">
        <v>249</v>
      </c>
      <c r="BM244" s="240" t="s">
        <v>1215</v>
      </c>
    </row>
    <row r="245" s="2" customFormat="1" ht="24.15" customHeight="1">
      <c r="A245" s="39"/>
      <c r="B245" s="40"/>
      <c r="C245" s="228" t="s">
        <v>446</v>
      </c>
      <c r="D245" s="228" t="s">
        <v>161</v>
      </c>
      <c r="E245" s="229" t="s">
        <v>1216</v>
      </c>
      <c r="F245" s="230" t="s">
        <v>1217</v>
      </c>
      <c r="G245" s="231" t="s">
        <v>505</v>
      </c>
      <c r="H245" s="301"/>
      <c r="I245" s="233"/>
      <c r="J245" s="234">
        <f>ROUND(I245*H245,2)</f>
        <v>0</v>
      </c>
      <c r="K245" s="235"/>
      <c r="L245" s="45"/>
      <c r="M245" s="236" t="s">
        <v>1</v>
      </c>
      <c r="N245" s="237" t="s">
        <v>42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249</v>
      </c>
      <c r="AT245" s="240" t="s">
        <v>161</v>
      </c>
      <c r="AU245" s="240" t="s">
        <v>87</v>
      </c>
      <c r="AY245" s="18" t="s">
        <v>158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85</v>
      </c>
      <c r="BK245" s="241">
        <f>ROUND(I245*H245,2)</f>
        <v>0</v>
      </c>
      <c r="BL245" s="18" t="s">
        <v>249</v>
      </c>
      <c r="BM245" s="240" t="s">
        <v>1218</v>
      </c>
    </row>
    <row r="246" s="12" customFormat="1" ht="22.8" customHeight="1">
      <c r="A246" s="12"/>
      <c r="B246" s="212"/>
      <c r="C246" s="213"/>
      <c r="D246" s="214" t="s">
        <v>76</v>
      </c>
      <c r="E246" s="226" t="s">
        <v>664</v>
      </c>
      <c r="F246" s="226" t="s">
        <v>665</v>
      </c>
      <c r="G246" s="213"/>
      <c r="H246" s="213"/>
      <c r="I246" s="216"/>
      <c r="J246" s="227">
        <f>BK246</f>
        <v>0</v>
      </c>
      <c r="K246" s="213"/>
      <c r="L246" s="218"/>
      <c r="M246" s="219"/>
      <c r="N246" s="220"/>
      <c r="O246" s="220"/>
      <c r="P246" s="221">
        <f>SUM(P247:P256)</f>
        <v>0</v>
      </c>
      <c r="Q246" s="220"/>
      <c r="R246" s="221">
        <f>SUM(R247:R256)</f>
        <v>0.0015145</v>
      </c>
      <c r="S246" s="220"/>
      <c r="T246" s="222">
        <f>SUM(T247:T256)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3" t="s">
        <v>87</v>
      </c>
      <c r="AT246" s="224" t="s">
        <v>76</v>
      </c>
      <c r="AU246" s="224" t="s">
        <v>85</v>
      </c>
      <c r="AY246" s="223" t="s">
        <v>158</v>
      </c>
      <c r="BK246" s="225">
        <f>SUM(BK247:BK256)</f>
        <v>0</v>
      </c>
    </row>
    <row r="247" s="2" customFormat="1" ht="14.4" customHeight="1">
      <c r="A247" s="39"/>
      <c r="B247" s="40"/>
      <c r="C247" s="228" t="s">
        <v>450</v>
      </c>
      <c r="D247" s="228" t="s">
        <v>161</v>
      </c>
      <c r="E247" s="229" t="s">
        <v>1219</v>
      </c>
      <c r="F247" s="230" t="s">
        <v>1220</v>
      </c>
      <c r="G247" s="231" t="s">
        <v>195</v>
      </c>
      <c r="H247" s="232">
        <v>5</v>
      </c>
      <c r="I247" s="233"/>
      <c r="J247" s="234">
        <f>ROUND(I247*H247,2)</f>
        <v>0</v>
      </c>
      <c r="K247" s="235"/>
      <c r="L247" s="45"/>
      <c r="M247" s="236" t="s">
        <v>1</v>
      </c>
      <c r="N247" s="237" t="s">
        <v>42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249</v>
      </c>
      <c r="AT247" s="240" t="s">
        <v>161</v>
      </c>
      <c r="AU247" s="240" t="s">
        <v>87</v>
      </c>
      <c r="AY247" s="18" t="s">
        <v>158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85</v>
      </c>
      <c r="BK247" s="241">
        <f>ROUND(I247*H247,2)</f>
        <v>0</v>
      </c>
      <c r="BL247" s="18" t="s">
        <v>249</v>
      </c>
      <c r="BM247" s="240" t="s">
        <v>1221</v>
      </c>
    </row>
    <row r="248" s="2" customFormat="1" ht="24.15" customHeight="1">
      <c r="A248" s="39"/>
      <c r="B248" s="40"/>
      <c r="C248" s="228" t="s">
        <v>454</v>
      </c>
      <c r="D248" s="228" t="s">
        <v>161</v>
      </c>
      <c r="E248" s="229" t="s">
        <v>1222</v>
      </c>
      <c r="F248" s="230" t="s">
        <v>1223</v>
      </c>
      <c r="G248" s="231" t="s">
        <v>195</v>
      </c>
      <c r="H248" s="232">
        <v>5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42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249</v>
      </c>
      <c r="AT248" s="240" t="s">
        <v>161</v>
      </c>
      <c r="AU248" s="240" t="s">
        <v>87</v>
      </c>
      <c r="AY248" s="18" t="s">
        <v>158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85</v>
      </c>
      <c r="BK248" s="241">
        <f>ROUND(I248*H248,2)</f>
        <v>0</v>
      </c>
      <c r="BL248" s="18" t="s">
        <v>249</v>
      </c>
      <c r="BM248" s="240" t="s">
        <v>1224</v>
      </c>
    </row>
    <row r="249" s="2" customFormat="1" ht="24.15" customHeight="1">
      <c r="A249" s="39"/>
      <c r="B249" s="40"/>
      <c r="C249" s="228" t="s">
        <v>459</v>
      </c>
      <c r="D249" s="228" t="s">
        <v>161</v>
      </c>
      <c r="E249" s="229" t="s">
        <v>1225</v>
      </c>
      <c r="F249" s="230" t="s">
        <v>1226</v>
      </c>
      <c r="G249" s="231" t="s">
        <v>195</v>
      </c>
      <c r="H249" s="232">
        <v>1.05</v>
      </c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42</v>
      </c>
      <c r="O249" s="92"/>
      <c r="P249" s="238">
        <f>O249*H249</f>
        <v>0</v>
      </c>
      <c r="Q249" s="238">
        <v>2.0000000000000002E-05</v>
      </c>
      <c r="R249" s="238">
        <f>Q249*H249</f>
        <v>2.1000000000000002E-05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249</v>
      </c>
      <c r="AT249" s="240" t="s">
        <v>161</v>
      </c>
      <c r="AU249" s="240" t="s">
        <v>87</v>
      </c>
      <c r="AY249" s="18" t="s">
        <v>158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85</v>
      </c>
      <c r="BK249" s="241">
        <f>ROUND(I249*H249,2)</f>
        <v>0</v>
      </c>
      <c r="BL249" s="18" t="s">
        <v>249</v>
      </c>
      <c r="BM249" s="240" t="s">
        <v>1227</v>
      </c>
    </row>
    <row r="250" s="13" customFormat="1">
      <c r="A250" s="13"/>
      <c r="B250" s="242"/>
      <c r="C250" s="243"/>
      <c r="D250" s="244" t="s">
        <v>167</v>
      </c>
      <c r="E250" s="245" t="s">
        <v>1</v>
      </c>
      <c r="F250" s="246" t="s">
        <v>1228</v>
      </c>
      <c r="G250" s="243"/>
      <c r="H250" s="247">
        <v>1.05</v>
      </c>
      <c r="I250" s="248"/>
      <c r="J250" s="243"/>
      <c r="K250" s="243"/>
      <c r="L250" s="249"/>
      <c r="M250" s="250"/>
      <c r="N250" s="251"/>
      <c r="O250" s="251"/>
      <c r="P250" s="251"/>
      <c r="Q250" s="251"/>
      <c r="R250" s="251"/>
      <c r="S250" s="251"/>
      <c r="T250" s="25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3" t="s">
        <v>167</v>
      </c>
      <c r="AU250" s="253" t="s">
        <v>87</v>
      </c>
      <c r="AV250" s="13" t="s">
        <v>87</v>
      </c>
      <c r="AW250" s="13" t="s">
        <v>33</v>
      </c>
      <c r="AX250" s="13" t="s">
        <v>85</v>
      </c>
      <c r="AY250" s="253" t="s">
        <v>158</v>
      </c>
    </row>
    <row r="251" s="2" customFormat="1" ht="14.4" customHeight="1">
      <c r="A251" s="39"/>
      <c r="B251" s="40"/>
      <c r="C251" s="228" t="s">
        <v>464</v>
      </c>
      <c r="D251" s="228" t="s">
        <v>161</v>
      </c>
      <c r="E251" s="229" t="s">
        <v>1229</v>
      </c>
      <c r="F251" s="230" t="s">
        <v>1230</v>
      </c>
      <c r="G251" s="231" t="s">
        <v>223</v>
      </c>
      <c r="H251" s="232">
        <v>20</v>
      </c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42</v>
      </c>
      <c r="O251" s="92"/>
      <c r="P251" s="238">
        <f>O251*H251</f>
        <v>0</v>
      </c>
      <c r="Q251" s="238">
        <v>1.0000000000000001E-05</v>
      </c>
      <c r="R251" s="238">
        <f>Q251*H251</f>
        <v>0.00020000000000000001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249</v>
      </c>
      <c r="AT251" s="240" t="s">
        <v>161</v>
      </c>
      <c r="AU251" s="240" t="s">
        <v>87</v>
      </c>
      <c r="AY251" s="18" t="s">
        <v>158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85</v>
      </c>
      <c r="BK251" s="241">
        <f>ROUND(I251*H251,2)</f>
        <v>0</v>
      </c>
      <c r="BL251" s="18" t="s">
        <v>249</v>
      </c>
      <c r="BM251" s="240" t="s">
        <v>1231</v>
      </c>
    </row>
    <row r="252" s="2" customFormat="1" ht="24.15" customHeight="1">
      <c r="A252" s="39"/>
      <c r="B252" s="40"/>
      <c r="C252" s="228" t="s">
        <v>468</v>
      </c>
      <c r="D252" s="228" t="s">
        <v>161</v>
      </c>
      <c r="E252" s="229" t="s">
        <v>1232</v>
      </c>
      <c r="F252" s="230" t="s">
        <v>1233</v>
      </c>
      <c r="G252" s="231" t="s">
        <v>195</v>
      </c>
      <c r="H252" s="232">
        <v>1.05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42</v>
      </c>
      <c r="O252" s="92"/>
      <c r="P252" s="238">
        <f>O252*H252</f>
        <v>0</v>
      </c>
      <c r="Q252" s="238">
        <v>0.00012999999999999999</v>
      </c>
      <c r="R252" s="238">
        <f>Q252*H252</f>
        <v>0.00013649999999999998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249</v>
      </c>
      <c r="AT252" s="240" t="s">
        <v>161</v>
      </c>
      <c r="AU252" s="240" t="s">
        <v>87</v>
      </c>
      <c r="AY252" s="18" t="s">
        <v>158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85</v>
      </c>
      <c r="BK252" s="241">
        <f>ROUND(I252*H252,2)</f>
        <v>0</v>
      </c>
      <c r="BL252" s="18" t="s">
        <v>249</v>
      </c>
      <c r="BM252" s="240" t="s">
        <v>1234</v>
      </c>
    </row>
    <row r="253" s="2" customFormat="1" ht="24.15" customHeight="1">
      <c r="A253" s="39"/>
      <c r="B253" s="40"/>
      <c r="C253" s="228" t="s">
        <v>475</v>
      </c>
      <c r="D253" s="228" t="s">
        <v>161</v>
      </c>
      <c r="E253" s="229" t="s">
        <v>1235</v>
      </c>
      <c r="F253" s="230" t="s">
        <v>1236</v>
      </c>
      <c r="G253" s="231" t="s">
        <v>223</v>
      </c>
      <c r="H253" s="232">
        <v>20</v>
      </c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42</v>
      </c>
      <c r="O253" s="92"/>
      <c r="P253" s="238">
        <f>O253*H253</f>
        <v>0</v>
      </c>
      <c r="Q253" s="238">
        <v>2.0000000000000002E-05</v>
      </c>
      <c r="R253" s="238">
        <f>Q253*H253</f>
        <v>0.00040000000000000002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249</v>
      </c>
      <c r="AT253" s="240" t="s">
        <v>161</v>
      </c>
      <c r="AU253" s="240" t="s">
        <v>87</v>
      </c>
      <c r="AY253" s="18" t="s">
        <v>158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85</v>
      </c>
      <c r="BK253" s="241">
        <f>ROUND(I253*H253,2)</f>
        <v>0</v>
      </c>
      <c r="BL253" s="18" t="s">
        <v>249</v>
      </c>
      <c r="BM253" s="240" t="s">
        <v>1237</v>
      </c>
    </row>
    <row r="254" s="2" customFormat="1" ht="24.15" customHeight="1">
      <c r="A254" s="39"/>
      <c r="B254" s="40"/>
      <c r="C254" s="228" t="s">
        <v>482</v>
      </c>
      <c r="D254" s="228" t="s">
        <v>161</v>
      </c>
      <c r="E254" s="229" t="s">
        <v>1238</v>
      </c>
      <c r="F254" s="230" t="s">
        <v>1239</v>
      </c>
      <c r="G254" s="231" t="s">
        <v>223</v>
      </c>
      <c r="H254" s="232">
        <v>20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42</v>
      </c>
      <c r="O254" s="92"/>
      <c r="P254" s="238">
        <f>O254*H254</f>
        <v>0</v>
      </c>
      <c r="Q254" s="238">
        <v>2.0000000000000002E-05</v>
      </c>
      <c r="R254" s="238">
        <f>Q254*H254</f>
        <v>0.00040000000000000002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249</v>
      </c>
      <c r="AT254" s="240" t="s">
        <v>161</v>
      </c>
      <c r="AU254" s="240" t="s">
        <v>87</v>
      </c>
      <c r="AY254" s="18" t="s">
        <v>158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85</v>
      </c>
      <c r="BK254" s="241">
        <f>ROUND(I254*H254,2)</f>
        <v>0</v>
      </c>
      <c r="BL254" s="18" t="s">
        <v>249</v>
      </c>
      <c r="BM254" s="240" t="s">
        <v>1240</v>
      </c>
    </row>
    <row r="255" s="2" customFormat="1" ht="24.15" customHeight="1">
      <c r="A255" s="39"/>
      <c r="B255" s="40"/>
      <c r="C255" s="228" t="s">
        <v>488</v>
      </c>
      <c r="D255" s="228" t="s">
        <v>161</v>
      </c>
      <c r="E255" s="229" t="s">
        <v>1241</v>
      </c>
      <c r="F255" s="230" t="s">
        <v>1242</v>
      </c>
      <c r="G255" s="231" t="s">
        <v>195</v>
      </c>
      <c r="H255" s="232">
        <v>1.05</v>
      </c>
      <c r="I255" s="233"/>
      <c r="J255" s="234">
        <f>ROUND(I255*H255,2)</f>
        <v>0</v>
      </c>
      <c r="K255" s="235"/>
      <c r="L255" s="45"/>
      <c r="M255" s="236" t="s">
        <v>1</v>
      </c>
      <c r="N255" s="237" t="s">
        <v>42</v>
      </c>
      <c r="O255" s="92"/>
      <c r="P255" s="238">
        <f>O255*H255</f>
        <v>0</v>
      </c>
      <c r="Q255" s="238">
        <v>0.00034000000000000002</v>
      </c>
      <c r="R255" s="238">
        <f>Q255*H255</f>
        <v>0.00035700000000000006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249</v>
      </c>
      <c r="AT255" s="240" t="s">
        <v>161</v>
      </c>
      <c r="AU255" s="240" t="s">
        <v>87</v>
      </c>
      <c r="AY255" s="18" t="s">
        <v>158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85</v>
      </c>
      <c r="BK255" s="241">
        <f>ROUND(I255*H255,2)</f>
        <v>0</v>
      </c>
      <c r="BL255" s="18" t="s">
        <v>249</v>
      </c>
      <c r="BM255" s="240" t="s">
        <v>1243</v>
      </c>
    </row>
    <row r="256" s="2" customFormat="1" ht="14.4" customHeight="1">
      <c r="A256" s="39"/>
      <c r="B256" s="40"/>
      <c r="C256" s="228" t="s">
        <v>494</v>
      </c>
      <c r="D256" s="228" t="s">
        <v>161</v>
      </c>
      <c r="E256" s="229" t="s">
        <v>1244</v>
      </c>
      <c r="F256" s="230" t="s">
        <v>1245</v>
      </c>
      <c r="G256" s="231" t="s">
        <v>195</v>
      </c>
      <c r="H256" s="232">
        <v>5</v>
      </c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42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249</v>
      </c>
      <c r="AT256" s="240" t="s">
        <v>161</v>
      </c>
      <c r="AU256" s="240" t="s">
        <v>87</v>
      </c>
      <c r="AY256" s="18" t="s">
        <v>158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85</v>
      </c>
      <c r="BK256" s="241">
        <f>ROUND(I256*H256,2)</f>
        <v>0</v>
      </c>
      <c r="BL256" s="18" t="s">
        <v>249</v>
      </c>
      <c r="BM256" s="240" t="s">
        <v>1246</v>
      </c>
    </row>
    <row r="257" s="12" customFormat="1" ht="22.8" customHeight="1">
      <c r="A257" s="12"/>
      <c r="B257" s="212"/>
      <c r="C257" s="213"/>
      <c r="D257" s="214" t="s">
        <v>76</v>
      </c>
      <c r="E257" s="226" t="s">
        <v>1247</v>
      </c>
      <c r="F257" s="226" t="s">
        <v>1248</v>
      </c>
      <c r="G257" s="213"/>
      <c r="H257" s="213"/>
      <c r="I257" s="216"/>
      <c r="J257" s="227">
        <f>BK257</f>
        <v>0</v>
      </c>
      <c r="K257" s="213"/>
      <c r="L257" s="218"/>
      <c r="M257" s="219"/>
      <c r="N257" s="220"/>
      <c r="O257" s="220"/>
      <c r="P257" s="221">
        <f>SUM(P258:P265)</f>
        <v>0</v>
      </c>
      <c r="Q257" s="220"/>
      <c r="R257" s="221">
        <f>SUM(R258:R265)</f>
        <v>0.029255199999999995</v>
      </c>
      <c r="S257" s="220"/>
      <c r="T257" s="222">
        <f>SUM(T258:T265)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3" t="s">
        <v>87</v>
      </c>
      <c r="AT257" s="224" t="s">
        <v>76</v>
      </c>
      <c r="AU257" s="224" t="s">
        <v>85</v>
      </c>
      <c r="AY257" s="223" t="s">
        <v>158</v>
      </c>
      <c r="BK257" s="225">
        <f>SUM(BK258:BK265)</f>
        <v>0</v>
      </c>
    </row>
    <row r="258" s="2" customFormat="1" ht="24.15" customHeight="1">
      <c r="A258" s="39"/>
      <c r="B258" s="40"/>
      <c r="C258" s="228" t="s">
        <v>498</v>
      </c>
      <c r="D258" s="228" t="s">
        <v>161</v>
      </c>
      <c r="E258" s="229" t="s">
        <v>1249</v>
      </c>
      <c r="F258" s="230" t="s">
        <v>1250</v>
      </c>
      <c r="G258" s="231" t="s">
        <v>195</v>
      </c>
      <c r="H258" s="232">
        <v>112.52</v>
      </c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42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249</v>
      </c>
      <c r="AT258" s="240" t="s">
        <v>161</v>
      </c>
      <c r="AU258" s="240" t="s">
        <v>87</v>
      </c>
      <c r="AY258" s="18" t="s">
        <v>158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85</v>
      </c>
      <c r="BK258" s="241">
        <f>ROUND(I258*H258,2)</f>
        <v>0</v>
      </c>
      <c r="BL258" s="18" t="s">
        <v>249</v>
      </c>
      <c r="BM258" s="240" t="s">
        <v>1251</v>
      </c>
    </row>
    <row r="259" s="2" customFormat="1" ht="24.15" customHeight="1">
      <c r="A259" s="39"/>
      <c r="B259" s="40"/>
      <c r="C259" s="228" t="s">
        <v>522</v>
      </c>
      <c r="D259" s="228" t="s">
        <v>161</v>
      </c>
      <c r="E259" s="229" t="s">
        <v>1252</v>
      </c>
      <c r="F259" s="230" t="s">
        <v>1253</v>
      </c>
      <c r="G259" s="231" t="s">
        <v>195</v>
      </c>
      <c r="H259" s="232">
        <v>112.52</v>
      </c>
      <c r="I259" s="233"/>
      <c r="J259" s="234">
        <f>ROUND(I259*H259,2)</f>
        <v>0</v>
      </c>
      <c r="K259" s="235"/>
      <c r="L259" s="45"/>
      <c r="M259" s="236" t="s">
        <v>1</v>
      </c>
      <c r="N259" s="237" t="s">
        <v>42</v>
      </c>
      <c r="O259" s="92"/>
      <c r="P259" s="238">
        <f>O259*H259</f>
        <v>0</v>
      </c>
      <c r="Q259" s="238">
        <v>0</v>
      </c>
      <c r="R259" s="238">
        <f>Q259*H259</f>
        <v>0</v>
      </c>
      <c r="S259" s="238">
        <v>0</v>
      </c>
      <c r="T259" s="23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249</v>
      </c>
      <c r="AT259" s="240" t="s">
        <v>161</v>
      </c>
      <c r="AU259" s="240" t="s">
        <v>87</v>
      </c>
      <c r="AY259" s="18" t="s">
        <v>158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85</v>
      </c>
      <c r="BK259" s="241">
        <f>ROUND(I259*H259,2)</f>
        <v>0</v>
      </c>
      <c r="BL259" s="18" t="s">
        <v>249</v>
      </c>
      <c r="BM259" s="240" t="s">
        <v>1254</v>
      </c>
    </row>
    <row r="260" s="2" customFormat="1" ht="24.15" customHeight="1">
      <c r="A260" s="39"/>
      <c r="B260" s="40"/>
      <c r="C260" s="228" t="s">
        <v>527</v>
      </c>
      <c r="D260" s="228" t="s">
        <v>161</v>
      </c>
      <c r="E260" s="229" t="s">
        <v>1255</v>
      </c>
      <c r="F260" s="230" t="s">
        <v>1256</v>
      </c>
      <c r="G260" s="231" t="s">
        <v>195</v>
      </c>
      <c r="H260" s="232">
        <v>112.52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42</v>
      </c>
      <c r="O260" s="92"/>
      <c r="P260" s="238">
        <f>O260*H260</f>
        <v>0</v>
      </c>
      <c r="Q260" s="238">
        <v>0.00025999999999999998</v>
      </c>
      <c r="R260" s="238">
        <f>Q260*H260</f>
        <v>0.029255199999999995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249</v>
      </c>
      <c r="AT260" s="240" t="s">
        <v>161</v>
      </c>
      <c r="AU260" s="240" t="s">
        <v>87</v>
      </c>
      <c r="AY260" s="18" t="s">
        <v>158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85</v>
      </c>
      <c r="BK260" s="241">
        <f>ROUND(I260*H260,2)</f>
        <v>0</v>
      </c>
      <c r="BL260" s="18" t="s">
        <v>249</v>
      </c>
      <c r="BM260" s="240" t="s">
        <v>1257</v>
      </c>
    </row>
    <row r="261" s="13" customFormat="1">
      <c r="A261" s="13"/>
      <c r="B261" s="242"/>
      <c r="C261" s="243"/>
      <c r="D261" s="244" t="s">
        <v>167</v>
      </c>
      <c r="E261" s="245" t="s">
        <v>1</v>
      </c>
      <c r="F261" s="246" t="s">
        <v>1025</v>
      </c>
      <c r="G261" s="243"/>
      <c r="H261" s="247">
        <v>61.200000000000003</v>
      </c>
      <c r="I261" s="248"/>
      <c r="J261" s="243"/>
      <c r="K261" s="243"/>
      <c r="L261" s="249"/>
      <c r="M261" s="250"/>
      <c r="N261" s="251"/>
      <c r="O261" s="251"/>
      <c r="P261" s="251"/>
      <c r="Q261" s="251"/>
      <c r="R261" s="251"/>
      <c r="S261" s="251"/>
      <c r="T261" s="25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3" t="s">
        <v>167</v>
      </c>
      <c r="AU261" s="253" t="s">
        <v>87</v>
      </c>
      <c r="AV261" s="13" t="s">
        <v>87</v>
      </c>
      <c r="AW261" s="13" t="s">
        <v>33</v>
      </c>
      <c r="AX261" s="13" t="s">
        <v>77</v>
      </c>
      <c r="AY261" s="253" t="s">
        <v>158</v>
      </c>
    </row>
    <row r="262" s="13" customFormat="1">
      <c r="A262" s="13"/>
      <c r="B262" s="242"/>
      <c r="C262" s="243"/>
      <c r="D262" s="244" t="s">
        <v>167</v>
      </c>
      <c r="E262" s="245" t="s">
        <v>1</v>
      </c>
      <c r="F262" s="246" t="s">
        <v>1026</v>
      </c>
      <c r="G262" s="243"/>
      <c r="H262" s="247">
        <v>23.399999999999999</v>
      </c>
      <c r="I262" s="248"/>
      <c r="J262" s="243"/>
      <c r="K262" s="243"/>
      <c r="L262" s="249"/>
      <c r="M262" s="250"/>
      <c r="N262" s="251"/>
      <c r="O262" s="251"/>
      <c r="P262" s="251"/>
      <c r="Q262" s="251"/>
      <c r="R262" s="251"/>
      <c r="S262" s="251"/>
      <c r="T262" s="25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3" t="s">
        <v>167</v>
      </c>
      <c r="AU262" s="253" t="s">
        <v>87</v>
      </c>
      <c r="AV262" s="13" t="s">
        <v>87</v>
      </c>
      <c r="AW262" s="13" t="s">
        <v>33</v>
      </c>
      <c r="AX262" s="13" t="s">
        <v>77</v>
      </c>
      <c r="AY262" s="253" t="s">
        <v>158</v>
      </c>
    </row>
    <row r="263" s="13" customFormat="1">
      <c r="A263" s="13"/>
      <c r="B263" s="242"/>
      <c r="C263" s="243"/>
      <c r="D263" s="244" t="s">
        <v>167</v>
      </c>
      <c r="E263" s="245" t="s">
        <v>1</v>
      </c>
      <c r="F263" s="246" t="s">
        <v>1258</v>
      </c>
      <c r="G263" s="243"/>
      <c r="H263" s="247">
        <v>24.32</v>
      </c>
      <c r="I263" s="248"/>
      <c r="J263" s="243"/>
      <c r="K263" s="243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167</v>
      </c>
      <c r="AU263" s="253" t="s">
        <v>87</v>
      </c>
      <c r="AV263" s="13" t="s">
        <v>87</v>
      </c>
      <c r="AW263" s="13" t="s">
        <v>33</v>
      </c>
      <c r="AX263" s="13" t="s">
        <v>77</v>
      </c>
      <c r="AY263" s="253" t="s">
        <v>158</v>
      </c>
    </row>
    <row r="264" s="13" customFormat="1">
      <c r="A264" s="13"/>
      <c r="B264" s="242"/>
      <c r="C264" s="243"/>
      <c r="D264" s="244" t="s">
        <v>167</v>
      </c>
      <c r="E264" s="245" t="s">
        <v>1</v>
      </c>
      <c r="F264" s="246" t="s">
        <v>1259</v>
      </c>
      <c r="G264" s="243"/>
      <c r="H264" s="247">
        <v>3.6000000000000001</v>
      </c>
      <c r="I264" s="248"/>
      <c r="J264" s="243"/>
      <c r="K264" s="243"/>
      <c r="L264" s="249"/>
      <c r="M264" s="250"/>
      <c r="N264" s="251"/>
      <c r="O264" s="251"/>
      <c r="P264" s="251"/>
      <c r="Q264" s="251"/>
      <c r="R264" s="251"/>
      <c r="S264" s="251"/>
      <c r="T264" s="25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3" t="s">
        <v>167</v>
      </c>
      <c r="AU264" s="253" t="s">
        <v>87</v>
      </c>
      <c r="AV264" s="13" t="s">
        <v>87</v>
      </c>
      <c r="AW264" s="13" t="s">
        <v>33</v>
      </c>
      <c r="AX264" s="13" t="s">
        <v>77</v>
      </c>
      <c r="AY264" s="253" t="s">
        <v>158</v>
      </c>
    </row>
    <row r="265" s="15" customFormat="1">
      <c r="A265" s="15"/>
      <c r="B265" s="268"/>
      <c r="C265" s="269"/>
      <c r="D265" s="244" t="s">
        <v>167</v>
      </c>
      <c r="E265" s="270" t="s">
        <v>1</v>
      </c>
      <c r="F265" s="271" t="s">
        <v>179</v>
      </c>
      <c r="G265" s="269"/>
      <c r="H265" s="272">
        <v>112.51999999999998</v>
      </c>
      <c r="I265" s="273"/>
      <c r="J265" s="269"/>
      <c r="K265" s="269"/>
      <c r="L265" s="274"/>
      <c r="M265" s="275"/>
      <c r="N265" s="276"/>
      <c r="O265" s="276"/>
      <c r="P265" s="276"/>
      <c r="Q265" s="276"/>
      <c r="R265" s="276"/>
      <c r="S265" s="276"/>
      <c r="T265" s="277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8" t="s">
        <v>167</v>
      </c>
      <c r="AU265" s="278" t="s">
        <v>87</v>
      </c>
      <c r="AV265" s="15" t="s">
        <v>165</v>
      </c>
      <c r="AW265" s="15" t="s">
        <v>33</v>
      </c>
      <c r="AX265" s="15" t="s">
        <v>85</v>
      </c>
      <c r="AY265" s="278" t="s">
        <v>158</v>
      </c>
    </row>
    <row r="266" s="12" customFormat="1" ht="25.92" customHeight="1">
      <c r="A266" s="12"/>
      <c r="B266" s="212"/>
      <c r="C266" s="213"/>
      <c r="D266" s="214" t="s">
        <v>76</v>
      </c>
      <c r="E266" s="215" t="s">
        <v>735</v>
      </c>
      <c r="F266" s="215" t="s">
        <v>736</v>
      </c>
      <c r="G266" s="213"/>
      <c r="H266" s="213"/>
      <c r="I266" s="216"/>
      <c r="J266" s="217">
        <f>BK266</f>
        <v>0</v>
      </c>
      <c r="K266" s="213"/>
      <c r="L266" s="218"/>
      <c r="M266" s="219"/>
      <c r="N266" s="220"/>
      <c r="O266" s="220"/>
      <c r="P266" s="221">
        <f>SUM(P267:P273)</f>
        <v>0</v>
      </c>
      <c r="Q266" s="220"/>
      <c r="R266" s="221">
        <f>SUM(R267:R273)</f>
        <v>0</v>
      </c>
      <c r="S266" s="220"/>
      <c r="T266" s="222">
        <f>SUM(T267:T273)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3" t="s">
        <v>159</v>
      </c>
      <c r="AT266" s="224" t="s">
        <v>76</v>
      </c>
      <c r="AU266" s="224" t="s">
        <v>77</v>
      </c>
      <c r="AY266" s="223" t="s">
        <v>158</v>
      </c>
      <c r="BK266" s="225">
        <f>SUM(BK267:BK273)</f>
        <v>0</v>
      </c>
    </row>
    <row r="267" s="2" customFormat="1" ht="24.15" customHeight="1">
      <c r="A267" s="39"/>
      <c r="B267" s="40"/>
      <c r="C267" s="228" t="s">
        <v>531</v>
      </c>
      <c r="D267" s="228" t="s">
        <v>161</v>
      </c>
      <c r="E267" s="229" t="s">
        <v>1260</v>
      </c>
      <c r="F267" s="230" t="s">
        <v>1261</v>
      </c>
      <c r="G267" s="231" t="s">
        <v>223</v>
      </c>
      <c r="H267" s="232">
        <v>20</v>
      </c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42</v>
      </c>
      <c r="O267" s="92"/>
      <c r="P267" s="238">
        <f>O267*H267</f>
        <v>0</v>
      </c>
      <c r="Q267" s="238">
        <v>0</v>
      </c>
      <c r="R267" s="238">
        <f>Q267*H267</f>
        <v>0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498</v>
      </c>
      <c r="AT267" s="240" t="s">
        <v>161</v>
      </c>
      <c r="AU267" s="240" t="s">
        <v>85</v>
      </c>
      <c r="AY267" s="18" t="s">
        <v>158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85</v>
      </c>
      <c r="BK267" s="241">
        <f>ROUND(I267*H267,2)</f>
        <v>0</v>
      </c>
      <c r="BL267" s="18" t="s">
        <v>498</v>
      </c>
      <c r="BM267" s="240" t="s">
        <v>1262</v>
      </c>
    </row>
    <row r="268" s="2" customFormat="1">
      <c r="A268" s="39"/>
      <c r="B268" s="40"/>
      <c r="C268" s="41"/>
      <c r="D268" s="244" t="s">
        <v>173</v>
      </c>
      <c r="E268" s="41"/>
      <c r="F268" s="254" t="s">
        <v>1263</v>
      </c>
      <c r="G268" s="41"/>
      <c r="H268" s="41"/>
      <c r="I268" s="255"/>
      <c r="J268" s="41"/>
      <c r="K268" s="41"/>
      <c r="L268" s="45"/>
      <c r="M268" s="256"/>
      <c r="N268" s="257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173</v>
      </c>
      <c r="AU268" s="18" t="s">
        <v>85</v>
      </c>
    </row>
    <row r="269" s="2" customFormat="1" ht="14.4" customHeight="1">
      <c r="A269" s="39"/>
      <c r="B269" s="40"/>
      <c r="C269" s="228" t="s">
        <v>535</v>
      </c>
      <c r="D269" s="228" t="s">
        <v>161</v>
      </c>
      <c r="E269" s="229" t="s">
        <v>1264</v>
      </c>
      <c r="F269" s="230" t="s">
        <v>748</v>
      </c>
      <c r="G269" s="231" t="s">
        <v>1265</v>
      </c>
      <c r="H269" s="232">
        <v>1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42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498</v>
      </c>
      <c r="AT269" s="240" t="s">
        <v>161</v>
      </c>
      <c r="AU269" s="240" t="s">
        <v>85</v>
      </c>
      <c r="AY269" s="18" t="s">
        <v>158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85</v>
      </c>
      <c r="BK269" s="241">
        <f>ROUND(I269*H269,2)</f>
        <v>0</v>
      </c>
      <c r="BL269" s="18" t="s">
        <v>498</v>
      </c>
      <c r="BM269" s="240" t="s">
        <v>1266</v>
      </c>
    </row>
    <row r="270" s="2" customFormat="1" ht="14.4" customHeight="1">
      <c r="A270" s="39"/>
      <c r="B270" s="40"/>
      <c r="C270" s="228" t="s">
        <v>539</v>
      </c>
      <c r="D270" s="228" t="s">
        <v>161</v>
      </c>
      <c r="E270" s="229" t="s">
        <v>1267</v>
      </c>
      <c r="F270" s="230" t="s">
        <v>1268</v>
      </c>
      <c r="G270" s="231" t="s">
        <v>1265</v>
      </c>
      <c r="H270" s="232">
        <v>1</v>
      </c>
      <c r="I270" s="233"/>
      <c r="J270" s="234">
        <f>ROUND(I270*H270,2)</f>
        <v>0</v>
      </c>
      <c r="K270" s="235"/>
      <c r="L270" s="45"/>
      <c r="M270" s="236" t="s">
        <v>1</v>
      </c>
      <c r="N270" s="237" t="s">
        <v>42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498</v>
      </c>
      <c r="AT270" s="240" t="s">
        <v>161</v>
      </c>
      <c r="AU270" s="240" t="s">
        <v>85</v>
      </c>
      <c r="AY270" s="18" t="s">
        <v>158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85</v>
      </c>
      <c r="BK270" s="241">
        <f>ROUND(I270*H270,2)</f>
        <v>0</v>
      </c>
      <c r="BL270" s="18" t="s">
        <v>498</v>
      </c>
      <c r="BM270" s="240" t="s">
        <v>1269</v>
      </c>
    </row>
    <row r="271" s="2" customFormat="1" ht="24.15" customHeight="1">
      <c r="A271" s="39"/>
      <c r="B271" s="40"/>
      <c r="C271" s="290" t="s">
        <v>543</v>
      </c>
      <c r="D271" s="290" t="s">
        <v>290</v>
      </c>
      <c r="E271" s="291" t="s">
        <v>1270</v>
      </c>
      <c r="F271" s="292" t="s">
        <v>1271</v>
      </c>
      <c r="G271" s="293" t="s">
        <v>1265</v>
      </c>
      <c r="H271" s="294">
        <v>1</v>
      </c>
      <c r="I271" s="295"/>
      <c r="J271" s="296">
        <f>ROUND(I271*H271,2)</f>
        <v>0</v>
      </c>
      <c r="K271" s="297"/>
      <c r="L271" s="298"/>
      <c r="M271" s="299" t="s">
        <v>1</v>
      </c>
      <c r="N271" s="300" t="s">
        <v>42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744</v>
      </c>
      <c r="AT271" s="240" t="s">
        <v>290</v>
      </c>
      <c r="AU271" s="240" t="s">
        <v>85</v>
      </c>
      <c r="AY271" s="18" t="s">
        <v>158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85</v>
      </c>
      <c r="BK271" s="241">
        <f>ROUND(I271*H271,2)</f>
        <v>0</v>
      </c>
      <c r="BL271" s="18" t="s">
        <v>498</v>
      </c>
      <c r="BM271" s="240" t="s">
        <v>1272</v>
      </c>
    </row>
    <row r="272" s="2" customFormat="1" ht="24.15" customHeight="1">
      <c r="A272" s="39"/>
      <c r="B272" s="40"/>
      <c r="C272" s="228" t="s">
        <v>547</v>
      </c>
      <c r="D272" s="228" t="s">
        <v>161</v>
      </c>
      <c r="E272" s="229" t="s">
        <v>1273</v>
      </c>
      <c r="F272" s="230" t="s">
        <v>1274</v>
      </c>
      <c r="G272" s="231" t="s">
        <v>171</v>
      </c>
      <c r="H272" s="232">
        <v>1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42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498</v>
      </c>
      <c r="AT272" s="240" t="s">
        <v>161</v>
      </c>
      <c r="AU272" s="240" t="s">
        <v>85</v>
      </c>
      <c r="AY272" s="18" t="s">
        <v>158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85</v>
      </c>
      <c r="BK272" s="241">
        <f>ROUND(I272*H272,2)</f>
        <v>0</v>
      </c>
      <c r="BL272" s="18" t="s">
        <v>498</v>
      </c>
      <c r="BM272" s="240" t="s">
        <v>1275</v>
      </c>
    </row>
    <row r="273" s="2" customFormat="1" ht="14.4" customHeight="1">
      <c r="A273" s="39"/>
      <c r="B273" s="40"/>
      <c r="C273" s="290" t="s">
        <v>551</v>
      </c>
      <c r="D273" s="290" t="s">
        <v>290</v>
      </c>
      <c r="E273" s="291" t="s">
        <v>1276</v>
      </c>
      <c r="F273" s="292" t="s">
        <v>1277</v>
      </c>
      <c r="G273" s="293" t="s">
        <v>1265</v>
      </c>
      <c r="H273" s="294">
        <v>1</v>
      </c>
      <c r="I273" s="295"/>
      <c r="J273" s="296">
        <f>ROUND(I273*H273,2)</f>
        <v>0</v>
      </c>
      <c r="K273" s="297"/>
      <c r="L273" s="298"/>
      <c r="M273" s="310" t="s">
        <v>1</v>
      </c>
      <c r="N273" s="311" t="s">
        <v>42</v>
      </c>
      <c r="O273" s="304"/>
      <c r="P273" s="305">
        <f>O273*H273</f>
        <v>0</v>
      </c>
      <c r="Q273" s="305">
        <v>0</v>
      </c>
      <c r="R273" s="305">
        <f>Q273*H273</f>
        <v>0</v>
      </c>
      <c r="S273" s="305">
        <v>0</v>
      </c>
      <c r="T273" s="30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744</v>
      </c>
      <c r="AT273" s="240" t="s">
        <v>290</v>
      </c>
      <c r="AU273" s="240" t="s">
        <v>85</v>
      </c>
      <c r="AY273" s="18" t="s">
        <v>158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85</v>
      </c>
      <c r="BK273" s="241">
        <f>ROUND(I273*H273,2)</f>
        <v>0</v>
      </c>
      <c r="BL273" s="18" t="s">
        <v>498</v>
      </c>
      <c r="BM273" s="240" t="s">
        <v>1278</v>
      </c>
    </row>
    <row r="274" s="2" customFormat="1" ht="6.96" customHeight="1">
      <c r="A274" s="39"/>
      <c r="B274" s="67"/>
      <c r="C274" s="68"/>
      <c r="D274" s="68"/>
      <c r="E274" s="68"/>
      <c r="F274" s="68"/>
      <c r="G274" s="68"/>
      <c r="H274" s="68"/>
      <c r="I274" s="68"/>
      <c r="J274" s="68"/>
      <c r="K274" s="68"/>
      <c r="L274" s="45"/>
      <c r="M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</row>
  </sheetData>
  <sheetProtection sheet="1" autoFilter="0" formatColumns="0" formatRows="0" objects="1" scenarios="1" spinCount="100000" saltValue="X4BR6SvL9PqWf2nvh6JKc4qGFaCzNB09hbFVPiSGfYX7Vi8qWAhPk9brMq3GEF19MRf1OUCjhafY3/bELEIcUQ==" hashValue="yjdGlkBGZSeABHcs5i6L62oTEC7Rw7H5iLweWoKcnXK5AzmSak/ZZw5DTSCJU6LreyVz5uW8nEWgur6O39q/eA==" algorithmName="SHA-512" password="CC35"/>
  <autoFilter ref="C134:K273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15</v>
      </c>
      <c r="L6" s="21"/>
    </row>
    <row r="7" s="1" customFormat="1" ht="16.5" customHeight="1">
      <c r="B7" s="21"/>
      <c r="E7" s="152" t="str">
        <f>'Rekapitulace stavby'!K6</f>
        <v>Hýskov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1279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17</v>
      </c>
      <c r="E11" s="39"/>
      <c r="F11" s="142" t="s">
        <v>1</v>
      </c>
      <c r="G11" s="39"/>
      <c r="H11" s="39"/>
      <c r="I11" s="151" t="s">
        <v>18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19</v>
      </c>
      <c r="E12" s="39"/>
      <c r="F12" s="142" t="s">
        <v>20</v>
      </c>
      <c r="G12" s="39"/>
      <c r="H12" s="39"/>
      <c r="I12" s="151" t="s">
        <v>21</v>
      </c>
      <c r="J12" s="154" t="str">
        <f>'Rekapitulace stavby'!AN8</f>
        <v>4. 8. 2020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23</v>
      </c>
      <c r="E14" s="39"/>
      <c r="F14" s="39"/>
      <c r="G14" s="39"/>
      <c r="H14" s="39"/>
      <c r="I14" s="151" t="s">
        <v>24</v>
      </c>
      <c r="J14" s="142" t="s">
        <v>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28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24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24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35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ROUND(J141,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ROUND((SUM(BE141:BE474)),  2)</f>
        <v>0</v>
      </c>
      <c r="G33" s="39"/>
      <c r="H33" s="39"/>
      <c r="I33" s="165">
        <v>0.20999999999999999</v>
      </c>
      <c r="J33" s="164">
        <f>ROUND(((SUM(BE141:BE474))*I33),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ROUND((SUM(BF141:BF474)),  2)</f>
        <v>0</v>
      </c>
      <c r="G34" s="39"/>
      <c r="H34" s="39"/>
      <c r="I34" s="165">
        <v>0.14999999999999999</v>
      </c>
      <c r="J34" s="164">
        <f>ROUND(((SUM(BF141:BF474))*I34),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ROUND((SUM(BG141:BG474)),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ROUND((SUM(BH141:BH474)),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ROUND((SUM(BI141:BI474)),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Hýskov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SO.04 - Oprava dopravní kanceláře a zázemí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>Hýskov</v>
      </c>
      <c r="G89" s="41"/>
      <c r="H89" s="41"/>
      <c r="I89" s="33" t="s">
        <v>21</v>
      </c>
      <c r="J89" s="80" t="str">
        <f>IF(J12="","",J12)</f>
        <v>4. 8. 2020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23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31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120</v>
      </c>
      <c r="D94" s="186"/>
      <c r="E94" s="186"/>
      <c r="F94" s="186"/>
      <c r="G94" s="186"/>
      <c r="H94" s="186"/>
      <c r="I94" s="186"/>
      <c r="J94" s="187" t="s">
        <v>121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122</v>
      </c>
      <c r="D96" s="41"/>
      <c r="E96" s="41"/>
      <c r="F96" s="41"/>
      <c r="G96" s="41"/>
      <c r="H96" s="41"/>
      <c r="I96" s="41"/>
      <c r="J96" s="111">
        <f>J141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9"/>
      <c r="C97" s="190"/>
      <c r="D97" s="191" t="s">
        <v>124</v>
      </c>
      <c r="E97" s="192"/>
      <c r="F97" s="192"/>
      <c r="G97" s="192"/>
      <c r="H97" s="192"/>
      <c r="I97" s="192"/>
      <c r="J97" s="193">
        <f>J142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125</v>
      </c>
      <c r="E98" s="197"/>
      <c r="F98" s="197"/>
      <c r="G98" s="197"/>
      <c r="H98" s="197"/>
      <c r="I98" s="197"/>
      <c r="J98" s="198">
        <f>J143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126</v>
      </c>
      <c r="E99" s="197"/>
      <c r="F99" s="197"/>
      <c r="G99" s="197"/>
      <c r="H99" s="197"/>
      <c r="I99" s="197"/>
      <c r="J99" s="198">
        <f>J158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781</v>
      </c>
      <c r="E100" s="197"/>
      <c r="F100" s="197"/>
      <c r="G100" s="197"/>
      <c r="H100" s="197"/>
      <c r="I100" s="197"/>
      <c r="J100" s="198">
        <f>J206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129</v>
      </c>
      <c r="E101" s="197"/>
      <c r="F101" s="197"/>
      <c r="G101" s="197"/>
      <c r="H101" s="197"/>
      <c r="I101" s="197"/>
      <c r="J101" s="198">
        <f>J233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130</v>
      </c>
      <c r="E102" s="197"/>
      <c r="F102" s="197"/>
      <c r="G102" s="197"/>
      <c r="H102" s="197"/>
      <c r="I102" s="197"/>
      <c r="J102" s="198">
        <f>J247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131</v>
      </c>
      <c r="E103" s="192"/>
      <c r="F103" s="192"/>
      <c r="G103" s="192"/>
      <c r="H103" s="192"/>
      <c r="I103" s="192"/>
      <c r="J103" s="193">
        <f>J249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1014</v>
      </c>
      <c r="E104" s="197"/>
      <c r="F104" s="197"/>
      <c r="G104" s="197"/>
      <c r="H104" s="197"/>
      <c r="I104" s="197"/>
      <c r="J104" s="198">
        <f>J250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1015</v>
      </c>
      <c r="E105" s="197"/>
      <c r="F105" s="197"/>
      <c r="G105" s="197"/>
      <c r="H105" s="197"/>
      <c r="I105" s="197"/>
      <c r="J105" s="198">
        <f>J270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1280</v>
      </c>
      <c r="E106" s="197"/>
      <c r="F106" s="197"/>
      <c r="G106" s="197"/>
      <c r="H106" s="197"/>
      <c r="I106" s="197"/>
      <c r="J106" s="198">
        <f>J275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1281</v>
      </c>
      <c r="E107" s="197"/>
      <c r="F107" s="197"/>
      <c r="G107" s="197"/>
      <c r="H107" s="197"/>
      <c r="I107" s="197"/>
      <c r="J107" s="198">
        <f>J282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1282</v>
      </c>
      <c r="E108" s="197"/>
      <c r="F108" s="197"/>
      <c r="G108" s="197"/>
      <c r="H108" s="197"/>
      <c r="I108" s="197"/>
      <c r="J108" s="198">
        <f>J290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1283</v>
      </c>
      <c r="E109" s="197"/>
      <c r="F109" s="197"/>
      <c r="G109" s="197"/>
      <c r="H109" s="197"/>
      <c r="I109" s="197"/>
      <c r="J109" s="198">
        <f>J307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1016</v>
      </c>
      <c r="E110" s="197"/>
      <c r="F110" s="197"/>
      <c r="G110" s="197"/>
      <c r="H110" s="197"/>
      <c r="I110" s="197"/>
      <c r="J110" s="198">
        <f>J310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1284</v>
      </c>
      <c r="E111" s="197"/>
      <c r="F111" s="197"/>
      <c r="G111" s="197"/>
      <c r="H111" s="197"/>
      <c r="I111" s="197"/>
      <c r="J111" s="198">
        <f>J313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783</v>
      </c>
      <c r="E112" s="197"/>
      <c r="F112" s="197"/>
      <c r="G112" s="197"/>
      <c r="H112" s="197"/>
      <c r="I112" s="197"/>
      <c r="J112" s="198">
        <f>J318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1017</v>
      </c>
      <c r="E113" s="197"/>
      <c r="F113" s="197"/>
      <c r="G113" s="197"/>
      <c r="H113" s="197"/>
      <c r="I113" s="197"/>
      <c r="J113" s="198">
        <f>J327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136</v>
      </c>
      <c r="E114" s="197"/>
      <c r="F114" s="197"/>
      <c r="G114" s="197"/>
      <c r="H114" s="197"/>
      <c r="I114" s="197"/>
      <c r="J114" s="198">
        <f>J343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1018</v>
      </c>
      <c r="E115" s="197"/>
      <c r="F115" s="197"/>
      <c r="G115" s="197"/>
      <c r="H115" s="197"/>
      <c r="I115" s="197"/>
      <c r="J115" s="198">
        <f>J358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1020</v>
      </c>
      <c r="E116" s="197"/>
      <c r="F116" s="197"/>
      <c r="G116" s="197"/>
      <c r="H116" s="197"/>
      <c r="I116" s="197"/>
      <c r="J116" s="198">
        <f>J394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4"/>
      <c r="D117" s="196" t="s">
        <v>1285</v>
      </c>
      <c r="E117" s="197"/>
      <c r="F117" s="197"/>
      <c r="G117" s="197"/>
      <c r="H117" s="197"/>
      <c r="I117" s="197"/>
      <c r="J117" s="198">
        <f>J416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4"/>
      <c r="D118" s="196" t="s">
        <v>1021</v>
      </c>
      <c r="E118" s="197"/>
      <c r="F118" s="197"/>
      <c r="G118" s="197"/>
      <c r="H118" s="197"/>
      <c r="I118" s="197"/>
      <c r="J118" s="198">
        <f>J429</f>
        <v>0</v>
      </c>
      <c r="K118" s="134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89"/>
      <c r="C119" s="190"/>
      <c r="D119" s="191" t="s">
        <v>1286</v>
      </c>
      <c r="E119" s="192"/>
      <c r="F119" s="192"/>
      <c r="G119" s="192"/>
      <c r="H119" s="192"/>
      <c r="I119" s="192"/>
      <c r="J119" s="193">
        <f>J468</f>
        <v>0</v>
      </c>
      <c r="K119" s="190"/>
      <c r="L119" s="194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95"/>
      <c r="C120" s="134"/>
      <c r="D120" s="196" t="s">
        <v>1287</v>
      </c>
      <c r="E120" s="197"/>
      <c r="F120" s="197"/>
      <c r="G120" s="197"/>
      <c r="H120" s="197"/>
      <c r="I120" s="197"/>
      <c r="J120" s="198">
        <f>J469</f>
        <v>0</v>
      </c>
      <c r="K120" s="134"/>
      <c r="L120" s="19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89"/>
      <c r="C121" s="190"/>
      <c r="D121" s="191" t="s">
        <v>786</v>
      </c>
      <c r="E121" s="192"/>
      <c r="F121" s="192"/>
      <c r="G121" s="192"/>
      <c r="H121" s="192"/>
      <c r="I121" s="192"/>
      <c r="J121" s="193">
        <f>J472</f>
        <v>0</v>
      </c>
      <c r="K121" s="190"/>
      <c r="L121" s="194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2" customFormat="1" ht="21.84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7" s="2" customFormat="1" ht="6.96" customHeight="1">
      <c r="A127" s="39"/>
      <c r="B127" s="69"/>
      <c r="C127" s="70"/>
      <c r="D127" s="70"/>
      <c r="E127" s="70"/>
      <c r="F127" s="70"/>
      <c r="G127" s="70"/>
      <c r="H127" s="70"/>
      <c r="I127" s="70"/>
      <c r="J127" s="70"/>
      <c r="K127" s="70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4.96" customHeight="1">
      <c r="A128" s="39"/>
      <c r="B128" s="40"/>
      <c r="C128" s="24" t="s">
        <v>143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15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184" t="str">
        <f>E7</f>
        <v>Hýskov ON - oprava</v>
      </c>
      <c r="F131" s="33"/>
      <c r="G131" s="33"/>
      <c r="H131" s="33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117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77" t="str">
        <f>E9</f>
        <v>SO.04 - Oprava dopravní kanceláře a zázemí</v>
      </c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19</v>
      </c>
      <c r="D135" s="41"/>
      <c r="E135" s="41"/>
      <c r="F135" s="28" t="str">
        <f>F12</f>
        <v>Hýskov</v>
      </c>
      <c r="G135" s="41"/>
      <c r="H135" s="41"/>
      <c r="I135" s="33" t="s">
        <v>21</v>
      </c>
      <c r="J135" s="80" t="str">
        <f>IF(J12="","",J12)</f>
        <v>4. 8. 2020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23</v>
      </c>
      <c r="D137" s="41"/>
      <c r="E137" s="41"/>
      <c r="F137" s="28" t="str">
        <f>E15</f>
        <v>Správa železnic, státní organizace</v>
      </c>
      <c r="G137" s="41"/>
      <c r="H137" s="41"/>
      <c r="I137" s="33" t="s">
        <v>31</v>
      </c>
      <c r="J137" s="37" t="str">
        <f>E21</f>
        <v xml:space="preserve"> 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29</v>
      </c>
      <c r="D138" s="41"/>
      <c r="E138" s="41"/>
      <c r="F138" s="28" t="str">
        <f>IF(E18="","",E18)</f>
        <v>Vyplň údaj</v>
      </c>
      <c r="G138" s="41"/>
      <c r="H138" s="41"/>
      <c r="I138" s="33" t="s">
        <v>34</v>
      </c>
      <c r="J138" s="37" t="str">
        <f>E24</f>
        <v>L. Malý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0.32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11" customFormat="1" ht="29.28" customHeight="1">
      <c r="A140" s="200"/>
      <c r="B140" s="201"/>
      <c r="C140" s="202" t="s">
        <v>144</v>
      </c>
      <c r="D140" s="203" t="s">
        <v>62</v>
      </c>
      <c r="E140" s="203" t="s">
        <v>58</v>
      </c>
      <c r="F140" s="203" t="s">
        <v>59</v>
      </c>
      <c r="G140" s="203" t="s">
        <v>145</v>
      </c>
      <c r="H140" s="203" t="s">
        <v>146</v>
      </c>
      <c r="I140" s="203" t="s">
        <v>147</v>
      </c>
      <c r="J140" s="204" t="s">
        <v>121</v>
      </c>
      <c r="K140" s="205" t="s">
        <v>148</v>
      </c>
      <c r="L140" s="206"/>
      <c r="M140" s="101" t="s">
        <v>1</v>
      </c>
      <c r="N140" s="102" t="s">
        <v>41</v>
      </c>
      <c r="O140" s="102" t="s">
        <v>149</v>
      </c>
      <c r="P140" s="102" t="s">
        <v>150</v>
      </c>
      <c r="Q140" s="102" t="s">
        <v>151</v>
      </c>
      <c r="R140" s="102" t="s">
        <v>152</v>
      </c>
      <c r="S140" s="102" t="s">
        <v>153</v>
      </c>
      <c r="T140" s="103" t="s">
        <v>154</v>
      </c>
      <c r="U140" s="200"/>
      <c r="V140" s="200"/>
      <c r="W140" s="200"/>
      <c r="X140" s="200"/>
      <c r="Y140" s="200"/>
      <c r="Z140" s="200"/>
      <c r="AA140" s="200"/>
      <c r="AB140" s="200"/>
      <c r="AC140" s="200"/>
      <c r="AD140" s="200"/>
      <c r="AE140" s="200"/>
    </row>
    <row r="141" s="2" customFormat="1" ht="22.8" customHeight="1">
      <c r="A141" s="39"/>
      <c r="B141" s="40"/>
      <c r="C141" s="108" t="s">
        <v>155</v>
      </c>
      <c r="D141" s="41"/>
      <c r="E141" s="41"/>
      <c r="F141" s="41"/>
      <c r="G141" s="41"/>
      <c r="H141" s="41"/>
      <c r="I141" s="41"/>
      <c r="J141" s="207">
        <f>BK141</f>
        <v>0</v>
      </c>
      <c r="K141" s="41"/>
      <c r="L141" s="45"/>
      <c r="M141" s="104"/>
      <c r="N141" s="208"/>
      <c r="O141" s="105"/>
      <c r="P141" s="209">
        <f>P142+P249+P468+P472</f>
        <v>0</v>
      </c>
      <c r="Q141" s="105"/>
      <c r="R141" s="209">
        <f>R142+R249+R468+R472</f>
        <v>32.674737290000003</v>
      </c>
      <c r="S141" s="105"/>
      <c r="T141" s="210">
        <f>T142+T249+T468+T472</f>
        <v>20.550519999999999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76</v>
      </c>
      <c r="AU141" s="18" t="s">
        <v>123</v>
      </c>
      <c r="BK141" s="211">
        <f>BK142+BK249+BK468+BK472</f>
        <v>0</v>
      </c>
    </row>
    <row r="142" s="12" customFormat="1" ht="25.92" customHeight="1">
      <c r="A142" s="12"/>
      <c r="B142" s="212"/>
      <c r="C142" s="213"/>
      <c r="D142" s="214" t="s">
        <v>76</v>
      </c>
      <c r="E142" s="215" t="s">
        <v>156</v>
      </c>
      <c r="F142" s="215" t="s">
        <v>157</v>
      </c>
      <c r="G142" s="213"/>
      <c r="H142" s="213"/>
      <c r="I142" s="216"/>
      <c r="J142" s="217">
        <f>BK142</f>
        <v>0</v>
      </c>
      <c r="K142" s="213"/>
      <c r="L142" s="218"/>
      <c r="M142" s="219"/>
      <c r="N142" s="220"/>
      <c r="O142" s="220"/>
      <c r="P142" s="221">
        <f>P143+P158+P206+P233+P247</f>
        <v>0</v>
      </c>
      <c r="Q142" s="220"/>
      <c r="R142" s="221">
        <f>R143+R158+R206+R233+R247</f>
        <v>30.663616340000001</v>
      </c>
      <c r="S142" s="220"/>
      <c r="T142" s="222">
        <f>T143+T158+T206+T233+T247</f>
        <v>18.837599999999998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85</v>
      </c>
      <c r="AT142" s="224" t="s">
        <v>76</v>
      </c>
      <c r="AU142" s="224" t="s">
        <v>77</v>
      </c>
      <c r="AY142" s="223" t="s">
        <v>158</v>
      </c>
      <c r="BK142" s="225">
        <f>BK143+BK158+BK206+BK233+BK247</f>
        <v>0</v>
      </c>
    </row>
    <row r="143" s="12" customFormat="1" ht="22.8" customHeight="1">
      <c r="A143" s="12"/>
      <c r="B143" s="212"/>
      <c r="C143" s="213"/>
      <c r="D143" s="214" t="s">
        <v>76</v>
      </c>
      <c r="E143" s="226" t="s">
        <v>159</v>
      </c>
      <c r="F143" s="226" t="s">
        <v>160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SUM(P144:P157)</f>
        <v>0</v>
      </c>
      <c r="Q143" s="220"/>
      <c r="R143" s="221">
        <f>SUM(R144:R157)</f>
        <v>2.0689135000000003</v>
      </c>
      <c r="S143" s="220"/>
      <c r="T143" s="222">
        <f>SUM(T144:T157)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85</v>
      </c>
      <c r="AT143" s="224" t="s">
        <v>76</v>
      </c>
      <c r="AU143" s="224" t="s">
        <v>85</v>
      </c>
      <c r="AY143" s="223" t="s">
        <v>158</v>
      </c>
      <c r="BK143" s="225">
        <f>SUM(BK144:BK157)</f>
        <v>0</v>
      </c>
    </row>
    <row r="144" s="2" customFormat="1" ht="24.15" customHeight="1">
      <c r="A144" s="39"/>
      <c r="B144" s="40"/>
      <c r="C144" s="228" t="s">
        <v>85</v>
      </c>
      <c r="D144" s="228" t="s">
        <v>161</v>
      </c>
      <c r="E144" s="229" t="s">
        <v>1288</v>
      </c>
      <c r="F144" s="230" t="s">
        <v>1289</v>
      </c>
      <c r="G144" s="231" t="s">
        <v>171</v>
      </c>
      <c r="H144" s="232">
        <v>3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42</v>
      </c>
      <c r="O144" s="92"/>
      <c r="P144" s="238">
        <f>O144*H144</f>
        <v>0</v>
      </c>
      <c r="Q144" s="238">
        <v>0.033279999999999997</v>
      </c>
      <c r="R144" s="238">
        <f>Q144*H144</f>
        <v>0.099839999999999984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165</v>
      </c>
      <c r="AT144" s="240" t="s">
        <v>161</v>
      </c>
      <c r="AU144" s="240" t="s">
        <v>87</v>
      </c>
      <c r="AY144" s="18" t="s">
        <v>158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85</v>
      </c>
      <c r="BK144" s="241">
        <f>ROUND(I144*H144,2)</f>
        <v>0</v>
      </c>
      <c r="BL144" s="18" t="s">
        <v>165</v>
      </c>
      <c r="BM144" s="240" t="s">
        <v>1290</v>
      </c>
    </row>
    <row r="145" s="2" customFormat="1" ht="24.15" customHeight="1">
      <c r="A145" s="39"/>
      <c r="B145" s="40"/>
      <c r="C145" s="228" t="s">
        <v>87</v>
      </c>
      <c r="D145" s="228" t="s">
        <v>161</v>
      </c>
      <c r="E145" s="229" t="s">
        <v>1291</v>
      </c>
      <c r="F145" s="230" t="s">
        <v>1292</v>
      </c>
      <c r="G145" s="231" t="s">
        <v>171</v>
      </c>
      <c r="H145" s="232">
        <v>1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42</v>
      </c>
      <c r="O145" s="92"/>
      <c r="P145" s="238">
        <f>O145*H145</f>
        <v>0</v>
      </c>
      <c r="Q145" s="238">
        <v>0.052630000000000003</v>
      </c>
      <c r="R145" s="238">
        <f>Q145*H145</f>
        <v>0.052630000000000003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165</v>
      </c>
      <c r="AT145" s="240" t="s">
        <v>161</v>
      </c>
      <c r="AU145" s="240" t="s">
        <v>87</v>
      </c>
      <c r="AY145" s="18" t="s">
        <v>158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85</v>
      </c>
      <c r="BK145" s="241">
        <f>ROUND(I145*H145,2)</f>
        <v>0</v>
      </c>
      <c r="BL145" s="18" t="s">
        <v>165</v>
      </c>
      <c r="BM145" s="240" t="s">
        <v>1293</v>
      </c>
    </row>
    <row r="146" s="2" customFormat="1" ht="24.15" customHeight="1">
      <c r="A146" s="39"/>
      <c r="B146" s="40"/>
      <c r="C146" s="228" t="s">
        <v>159</v>
      </c>
      <c r="D146" s="228" t="s">
        <v>161</v>
      </c>
      <c r="E146" s="229" t="s">
        <v>1294</v>
      </c>
      <c r="F146" s="230" t="s">
        <v>1295</v>
      </c>
      <c r="G146" s="231" t="s">
        <v>195</v>
      </c>
      <c r="H146" s="232">
        <v>17.100000000000001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42</v>
      </c>
      <c r="O146" s="92"/>
      <c r="P146" s="238">
        <f>O146*H146</f>
        <v>0</v>
      </c>
      <c r="Q146" s="238">
        <v>0.058970000000000002</v>
      </c>
      <c r="R146" s="238">
        <f>Q146*H146</f>
        <v>1.0083870000000001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165</v>
      </c>
      <c r="AT146" s="240" t="s">
        <v>161</v>
      </c>
      <c r="AU146" s="240" t="s">
        <v>87</v>
      </c>
      <c r="AY146" s="18" t="s">
        <v>158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85</v>
      </c>
      <c r="BK146" s="241">
        <f>ROUND(I146*H146,2)</f>
        <v>0</v>
      </c>
      <c r="BL146" s="18" t="s">
        <v>165</v>
      </c>
      <c r="BM146" s="240" t="s">
        <v>1296</v>
      </c>
    </row>
    <row r="147" s="13" customFormat="1">
      <c r="A147" s="13"/>
      <c r="B147" s="242"/>
      <c r="C147" s="243"/>
      <c r="D147" s="244" t="s">
        <v>167</v>
      </c>
      <c r="E147" s="245" t="s">
        <v>1</v>
      </c>
      <c r="F147" s="246" t="s">
        <v>1297</v>
      </c>
      <c r="G147" s="243"/>
      <c r="H147" s="247">
        <v>17.100000000000001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167</v>
      </c>
      <c r="AU147" s="253" t="s">
        <v>87</v>
      </c>
      <c r="AV147" s="13" t="s">
        <v>87</v>
      </c>
      <c r="AW147" s="13" t="s">
        <v>33</v>
      </c>
      <c r="AX147" s="13" t="s">
        <v>85</v>
      </c>
      <c r="AY147" s="253" t="s">
        <v>158</v>
      </c>
    </row>
    <row r="148" s="2" customFormat="1" ht="24.15" customHeight="1">
      <c r="A148" s="39"/>
      <c r="B148" s="40"/>
      <c r="C148" s="228" t="s">
        <v>165</v>
      </c>
      <c r="D148" s="228" t="s">
        <v>161</v>
      </c>
      <c r="E148" s="229" t="s">
        <v>1298</v>
      </c>
      <c r="F148" s="230" t="s">
        <v>1299</v>
      </c>
      <c r="G148" s="231" t="s">
        <v>195</v>
      </c>
      <c r="H148" s="232">
        <v>8.0999999999999996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42</v>
      </c>
      <c r="O148" s="92"/>
      <c r="P148" s="238">
        <f>O148*H148</f>
        <v>0</v>
      </c>
      <c r="Q148" s="238">
        <v>0.07571</v>
      </c>
      <c r="R148" s="238">
        <f>Q148*H148</f>
        <v>0.61325099999999999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165</v>
      </c>
      <c r="AT148" s="240" t="s">
        <v>161</v>
      </c>
      <c r="AU148" s="240" t="s">
        <v>87</v>
      </c>
      <c r="AY148" s="18" t="s">
        <v>158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85</v>
      </c>
      <c r="BK148" s="241">
        <f>ROUND(I148*H148,2)</f>
        <v>0</v>
      </c>
      <c r="BL148" s="18" t="s">
        <v>165</v>
      </c>
      <c r="BM148" s="240" t="s">
        <v>1300</v>
      </c>
    </row>
    <row r="149" s="13" customFormat="1">
      <c r="A149" s="13"/>
      <c r="B149" s="242"/>
      <c r="C149" s="243"/>
      <c r="D149" s="244" t="s">
        <v>167</v>
      </c>
      <c r="E149" s="245" t="s">
        <v>1</v>
      </c>
      <c r="F149" s="246" t="s">
        <v>1301</v>
      </c>
      <c r="G149" s="243"/>
      <c r="H149" s="247">
        <v>8.0999999999999996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167</v>
      </c>
      <c r="AU149" s="253" t="s">
        <v>87</v>
      </c>
      <c r="AV149" s="13" t="s">
        <v>87</v>
      </c>
      <c r="AW149" s="13" t="s">
        <v>33</v>
      </c>
      <c r="AX149" s="13" t="s">
        <v>85</v>
      </c>
      <c r="AY149" s="253" t="s">
        <v>158</v>
      </c>
    </row>
    <row r="150" s="2" customFormat="1" ht="24.15" customHeight="1">
      <c r="A150" s="39"/>
      <c r="B150" s="40"/>
      <c r="C150" s="228" t="s">
        <v>188</v>
      </c>
      <c r="D150" s="228" t="s">
        <v>161</v>
      </c>
      <c r="E150" s="229" t="s">
        <v>1302</v>
      </c>
      <c r="F150" s="230" t="s">
        <v>1303</v>
      </c>
      <c r="G150" s="231" t="s">
        <v>223</v>
      </c>
      <c r="H150" s="232">
        <v>12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42</v>
      </c>
      <c r="O150" s="92"/>
      <c r="P150" s="238">
        <f>O150*H150</f>
        <v>0</v>
      </c>
      <c r="Q150" s="238">
        <v>0.00012999999999999999</v>
      </c>
      <c r="R150" s="238">
        <f>Q150*H150</f>
        <v>0.0015599999999999998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165</v>
      </c>
      <c r="AT150" s="240" t="s">
        <v>161</v>
      </c>
      <c r="AU150" s="240" t="s">
        <v>87</v>
      </c>
      <c r="AY150" s="18" t="s">
        <v>158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85</v>
      </c>
      <c r="BK150" s="241">
        <f>ROUND(I150*H150,2)</f>
        <v>0</v>
      </c>
      <c r="BL150" s="18" t="s">
        <v>165</v>
      </c>
      <c r="BM150" s="240" t="s">
        <v>1304</v>
      </c>
    </row>
    <row r="151" s="13" customFormat="1">
      <c r="A151" s="13"/>
      <c r="B151" s="242"/>
      <c r="C151" s="243"/>
      <c r="D151" s="244" t="s">
        <v>167</v>
      </c>
      <c r="E151" s="245" t="s">
        <v>1</v>
      </c>
      <c r="F151" s="246" t="s">
        <v>1305</v>
      </c>
      <c r="G151" s="243"/>
      <c r="H151" s="247">
        <v>12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167</v>
      </c>
      <c r="AU151" s="253" t="s">
        <v>87</v>
      </c>
      <c r="AV151" s="13" t="s">
        <v>87</v>
      </c>
      <c r="AW151" s="13" t="s">
        <v>33</v>
      </c>
      <c r="AX151" s="13" t="s">
        <v>85</v>
      </c>
      <c r="AY151" s="253" t="s">
        <v>158</v>
      </c>
    </row>
    <row r="152" s="2" customFormat="1" ht="14.4" customHeight="1">
      <c r="A152" s="39"/>
      <c r="B152" s="40"/>
      <c r="C152" s="228" t="s">
        <v>183</v>
      </c>
      <c r="D152" s="228" t="s">
        <v>161</v>
      </c>
      <c r="E152" s="229" t="s">
        <v>1306</v>
      </c>
      <c r="F152" s="230" t="s">
        <v>1307</v>
      </c>
      <c r="G152" s="231" t="s">
        <v>195</v>
      </c>
      <c r="H152" s="232">
        <v>1.95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42</v>
      </c>
      <c r="O152" s="92"/>
      <c r="P152" s="238">
        <f>O152*H152</f>
        <v>0</v>
      </c>
      <c r="Q152" s="238">
        <v>0.04367</v>
      </c>
      <c r="R152" s="238">
        <f>Q152*H152</f>
        <v>0.085156499999999996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165</v>
      </c>
      <c r="AT152" s="240" t="s">
        <v>161</v>
      </c>
      <c r="AU152" s="240" t="s">
        <v>87</v>
      </c>
      <c r="AY152" s="18" t="s">
        <v>158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85</v>
      </c>
      <c r="BK152" s="241">
        <f>ROUND(I152*H152,2)</f>
        <v>0</v>
      </c>
      <c r="BL152" s="18" t="s">
        <v>165</v>
      </c>
      <c r="BM152" s="240" t="s">
        <v>1308</v>
      </c>
    </row>
    <row r="153" s="13" customFormat="1">
      <c r="A153" s="13"/>
      <c r="B153" s="242"/>
      <c r="C153" s="243"/>
      <c r="D153" s="244" t="s">
        <v>167</v>
      </c>
      <c r="E153" s="245" t="s">
        <v>1</v>
      </c>
      <c r="F153" s="246" t="s">
        <v>1309</v>
      </c>
      <c r="G153" s="243"/>
      <c r="H153" s="247">
        <v>0.59999999999999998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167</v>
      </c>
      <c r="AU153" s="253" t="s">
        <v>87</v>
      </c>
      <c r="AV153" s="13" t="s">
        <v>87</v>
      </c>
      <c r="AW153" s="13" t="s">
        <v>33</v>
      </c>
      <c r="AX153" s="13" t="s">
        <v>77</v>
      </c>
      <c r="AY153" s="253" t="s">
        <v>158</v>
      </c>
    </row>
    <row r="154" s="13" customFormat="1">
      <c r="A154" s="13"/>
      <c r="B154" s="242"/>
      <c r="C154" s="243"/>
      <c r="D154" s="244" t="s">
        <v>167</v>
      </c>
      <c r="E154" s="245" t="s">
        <v>1</v>
      </c>
      <c r="F154" s="246" t="s">
        <v>1310</v>
      </c>
      <c r="G154" s="243"/>
      <c r="H154" s="247">
        <v>1.3500000000000001</v>
      </c>
      <c r="I154" s="248"/>
      <c r="J154" s="243"/>
      <c r="K154" s="243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167</v>
      </c>
      <c r="AU154" s="253" t="s">
        <v>87</v>
      </c>
      <c r="AV154" s="13" t="s">
        <v>87</v>
      </c>
      <c r="AW154" s="13" t="s">
        <v>33</v>
      </c>
      <c r="AX154" s="13" t="s">
        <v>77</v>
      </c>
      <c r="AY154" s="253" t="s">
        <v>158</v>
      </c>
    </row>
    <row r="155" s="15" customFormat="1">
      <c r="A155" s="15"/>
      <c r="B155" s="268"/>
      <c r="C155" s="269"/>
      <c r="D155" s="244" t="s">
        <v>167</v>
      </c>
      <c r="E155" s="270" t="s">
        <v>1</v>
      </c>
      <c r="F155" s="271" t="s">
        <v>179</v>
      </c>
      <c r="G155" s="269"/>
      <c r="H155" s="272">
        <v>1.9500000000000002</v>
      </c>
      <c r="I155" s="273"/>
      <c r="J155" s="269"/>
      <c r="K155" s="269"/>
      <c r="L155" s="274"/>
      <c r="M155" s="275"/>
      <c r="N155" s="276"/>
      <c r="O155" s="276"/>
      <c r="P155" s="276"/>
      <c r="Q155" s="276"/>
      <c r="R155" s="276"/>
      <c r="S155" s="276"/>
      <c r="T155" s="27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8" t="s">
        <v>167</v>
      </c>
      <c r="AU155" s="278" t="s">
        <v>87</v>
      </c>
      <c r="AV155" s="15" t="s">
        <v>165</v>
      </c>
      <c r="AW155" s="15" t="s">
        <v>33</v>
      </c>
      <c r="AX155" s="15" t="s">
        <v>85</v>
      </c>
      <c r="AY155" s="278" t="s">
        <v>158</v>
      </c>
    </row>
    <row r="156" s="2" customFormat="1" ht="14.4" customHeight="1">
      <c r="A156" s="39"/>
      <c r="B156" s="40"/>
      <c r="C156" s="228" t="s">
        <v>199</v>
      </c>
      <c r="D156" s="228" t="s">
        <v>161</v>
      </c>
      <c r="E156" s="229" t="s">
        <v>1311</v>
      </c>
      <c r="F156" s="230" t="s">
        <v>1312</v>
      </c>
      <c r="G156" s="231" t="s">
        <v>195</v>
      </c>
      <c r="H156" s="232">
        <v>1.3500000000000001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42</v>
      </c>
      <c r="O156" s="92"/>
      <c r="P156" s="238">
        <f>O156*H156</f>
        <v>0</v>
      </c>
      <c r="Q156" s="238">
        <v>0.15414</v>
      </c>
      <c r="R156" s="238">
        <f>Q156*H156</f>
        <v>0.20808900000000002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165</v>
      </c>
      <c r="AT156" s="240" t="s">
        <v>161</v>
      </c>
      <c r="AU156" s="240" t="s">
        <v>87</v>
      </c>
      <c r="AY156" s="18" t="s">
        <v>158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85</v>
      </c>
      <c r="BK156" s="241">
        <f>ROUND(I156*H156,2)</f>
        <v>0</v>
      </c>
      <c r="BL156" s="18" t="s">
        <v>165</v>
      </c>
      <c r="BM156" s="240" t="s">
        <v>1313</v>
      </c>
    </row>
    <row r="157" s="13" customFormat="1">
      <c r="A157" s="13"/>
      <c r="B157" s="242"/>
      <c r="C157" s="243"/>
      <c r="D157" s="244" t="s">
        <v>167</v>
      </c>
      <c r="E157" s="245" t="s">
        <v>1</v>
      </c>
      <c r="F157" s="246" t="s">
        <v>1314</v>
      </c>
      <c r="G157" s="243"/>
      <c r="H157" s="247">
        <v>1.3500000000000001</v>
      </c>
      <c r="I157" s="248"/>
      <c r="J157" s="243"/>
      <c r="K157" s="243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167</v>
      </c>
      <c r="AU157" s="253" t="s">
        <v>87</v>
      </c>
      <c r="AV157" s="13" t="s">
        <v>87</v>
      </c>
      <c r="AW157" s="13" t="s">
        <v>33</v>
      </c>
      <c r="AX157" s="13" t="s">
        <v>85</v>
      </c>
      <c r="AY157" s="253" t="s">
        <v>158</v>
      </c>
    </row>
    <row r="158" s="12" customFormat="1" ht="22.8" customHeight="1">
      <c r="A158" s="12"/>
      <c r="B158" s="212"/>
      <c r="C158" s="213"/>
      <c r="D158" s="214" t="s">
        <v>76</v>
      </c>
      <c r="E158" s="226" t="s">
        <v>183</v>
      </c>
      <c r="F158" s="226" t="s">
        <v>198</v>
      </c>
      <c r="G158" s="213"/>
      <c r="H158" s="213"/>
      <c r="I158" s="216"/>
      <c r="J158" s="227">
        <f>BK158</f>
        <v>0</v>
      </c>
      <c r="K158" s="213"/>
      <c r="L158" s="218"/>
      <c r="M158" s="219"/>
      <c r="N158" s="220"/>
      <c r="O158" s="220"/>
      <c r="P158" s="221">
        <f>SUM(P159:P205)</f>
        <v>0</v>
      </c>
      <c r="Q158" s="220"/>
      <c r="R158" s="221">
        <f>SUM(R159:R205)</f>
        <v>28.579508239999999</v>
      </c>
      <c r="S158" s="220"/>
      <c r="T158" s="222">
        <f>SUM(T159:T205)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3" t="s">
        <v>85</v>
      </c>
      <c r="AT158" s="224" t="s">
        <v>76</v>
      </c>
      <c r="AU158" s="224" t="s">
        <v>85</v>
      </c>
      <c r="AY158" s="223" t="s">
        <v>158</v>
      </c>
      <c r="BK158" s="225">
        <f>SUM(BK159:BK205)</f>
        <v>0</v>
      </c>
    </row>
    <row r="159" s="2" customFormat="1" ht="24.15" customHeight="1">
      <c r="A159" s="39"/>
      <c r="B159" s="40"/>
      <c r="C159" s="228" t="s">
        <v>203</v>
      </c>
      <c r="D159" s="228" t="s">
        <v>161</v>
      </c>
      <c r="E159" s="229" t="s">
        <v>1315</v>
      </c>
      <c r="F159" s="230" t="s">
        <v>1316</v>
      </c>
      <c r="G159" s="231" t="s">
        <v>195</v>
      </c>
      <c r="H159" s="232">
        <v>41.609999999999999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42</v>
      </c>
      <c r="O159" s="92"/>
      <c r="P159" s="238">
        <f>O159*H159</f>
        <v>0</v>
      </c>
      <c r="Q159" s="238">
        <v>0.00025999999999999998</v>
      </c>
      <c r="R159" s="238">
        <f>Q159*H159</f>
        <v>0.010818599999999999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165</v>
      </c>
      <c r="AT159" s="240" t="s">
        <v>161</v>
      </c>
      <c r="AU159" s="240" t="s">
        <v>87</v>
      </c>
      <c r="AY159" s="18" t="s">
        <v>158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85</v>
      </c>
      <c r="BK159" s="241">
        <f>ROUND(I159*H159,2)</f>
        <v>0</v>
      </c>
      <c r="BL159" s="18" t="s">
        <v>165</v>
      </c>
      <c r="BM159" s="240" t="s">
        <v>1317</v>
      </c>
    </row>
    <row r="160" s="2" customFormat="1" ht="24.15" customHeight="1">
      <c r="A160" s="39"/>
      <c r="B160" s="40"/>
      <c r="C160" s="228" t="s">
        <v>184</v>
      </c>
      <c r="D160" s="228" t="s">
        <v>161</v>
      </c>
      <c r="E160" s="229" t="s">
        <v>1318</v>
      </c>
      <c r="F160" s="230" t="s">
        <v>1319</v>
      </c>
      <c r="G160" s="231" t="s">
        <v>195</v>
      </c>
      <c r="H160" s="232">
        <v>41.609999999999999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42</v>
      </c>
      <c r="O160" s="92"/>
      <c r="P160" s="238">
        <f>O160*H160</f>
        <v>0</v>
      </c>
      <c r="Q160" s="238">
        <v>0.0043800000000000002</v>
      </c>
      <c r="R160" s="238">
        <f>Q160*H160</f>
        <v>0.18225180000000002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165</v>
      </c>
      <c r="AT160" s="240" t="s">
        <v>161</v>
      </c>
      <c r="AU160" s="240" t="s">
        <v>87</v>
      </c>
      <c r="AY160" s="18" t="s">
        <v>158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85</v>
      </c>
      <c r="BK160" s="241">
        <f>ROUND(I160*H160,2)</f>
        <v>0</v>
      </c>
      <c r="BL160" s="18" t="s">
        <v>165</v>
      </c>
      <c r="BM160" s="240" t="s">
        <v>1320</v>
      </c>
    </row>
    <row r="161" s="2" customFormat="1" ht="24.15" customHeight="1">
      <c r="A161" s="39"/>
      <c r="B161" s="40"/>
      <c r="C161" s="228" t="s">
        <v>210</v>
      </c>
      <c r="D161" s="228" t="s">
        <v>161</v>
      </c>
      <c r="E161" s="229" t="s">
        <v>1321</v>
      </c>
      <c r="F161" s="230" t="s">
        <v>1322</v>
      </c>
      <c r="G161" s="231" t="s">
        <v>195</v>
      </c>
      <c r="H161" s="232">
        <v>41.609999999999999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42</v>
      </c>
      <c r="O161" s="92"/>
      <c r="P161" s="238">
        <f>O161*H161</f>
        <v>0</v>
      </c>
      <c r="Q161" s="238">
        <v>0.0030000000000000001</v>
      </c>
      <c r="R161" s="238">
        <f>Q161*H161</f>
        <v>0.12483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165</v>
      </c>
      <c r="AT161" s="240" t="s">
        <v>161</v>
      </c>
      <c r="AU161" s="240" t="s">
        <v>87</v>
      </c>
      <c r="AY161" s="18" t="s">
        <v>158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85</v>
      </c>
      <c r="BK161" s="241">
        <f>ROUND(I161*H161,2)</f>
        <v>0</v>
      </c>
      <c r="BL161" s="18" t="s">
        <v>165</v>
      </c>
      <c r="BM161" s="240" t="s">
        <v>1323</v>
      </c>
    </row>
    <row r="162" s="2" customFormat="1" ht="24.15" customHeight="1">
      <c r="A162" s="39"/>
      <c r="B162" s="40"/>
      <c r="C162" s="228" t="s">
        <v>216</v>
      </c>
      <c r="D162" s="228" t="s">
        <v>161</v>
      </c>
      <c r="E162" s="229" t="s">
        <v>1324</v>
      </c>
      <c r="F162" s="230" t="s">
        <v>1325</v>
      </c>
      <c r="G162" s="231" t="s">
        <v>195</v>
      </c>
      <c r="H162" s="232">
        <v>41.609999999999999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42</v>
      </c>
      <c r="O162" s="92"/>
      <c r="P162" s="238">
        <f>O162*H162</f>
        <v>0</v>
      </c>
      <c r="Q162" s="238">
        <v>0.028199999999999999</v>
      </c>
      <c r="R162" s="238">
        <f>Q162*H162</f>
        <v>1.1734020000000001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165</v>
      </c>
      <c r="AT162" s="240" t="s">
        <v>161</v>
      </c>
      <c r="AU162" s="240" t="s">
        <v>87</v>
      </c>
      <c r="AY162" s="18" t="s">
        <v>158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85</v>
      </c>
      <c r="BK162" s="241">
        <f>ROUND(I162*H162,2)</f>
        <v>0</v>
      </c>
      <c r="BL162" s="18" t="s">
        <v>165</v>
      </c>
      <c r="BM162" s="240" t="s">
        <v>1326</v>
      </c>
    </row>
    <row r="163" s="13" customFormat="1">
      <c r="A163" s="13"/>
      <c r="B163" s="242"/>
      <c r="C163" s="243"/>
      <c r="D163" s="244" t="s">
        <v>167</v>
      </c>
      <c r="E163" s="245" t="s">
        <v>1</v>
      </c>
      <c r="F163" s="246" t="s">
        <v>1327</v>
      </c>
      <c r="G163" s="243"/>
      <c r="H163" s="247">
        <v>11.609999999999999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167</v>
      </c>
      <c r="AU163" s="253" t="s">
        <v>87</v>
      </c>
      <c r="AV163" s="13" t="s">
        <v>87</v>
      </c>
      <c r="AW163" s="13" t="s">
        <v>33</v>
      </c>
      <c r="AX163" s="13" t="s">
        <v>77</v>
      </c>
      <c r="AY163" s="253" t="s">
        <v>158</v>
      </c>
    </row>
    <row r="164" s="13" customFormat="1">
      <c r="A164" s="13"/>
      <c r="B164" s="242"/>
      <c r="C164" s="243"/>
      <c r="D164" s="244" t="s">
        <v>167</v>
      </c>
      <c r="E164" s="245" t="s">
        <v>1</v>
      </c>
      <c r="F164" s="246" t="s">
        <v>327</v>
      </c>
      <c r="G164" s="243"/>
      <c r="H164" s="247">
        <v>30</v>
      </c>
      <c r="I164" s="248"/>
      <c r="J164" s="243"/>
      <c r="K164" s="243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167</v>
      </c>
      <c r="AU164" s="253" t="s">
        <v>87</v>
      </c>
      <c r="AV164" s="13" t="s">
        <v>87</v>
      </c>
      <c r="AW164" s="13" t="s">
        <v>33</v>
      </c>
      <c r="AX164" s="13" t="s">
        <v>77</v>
      </c>
      <c r="AY164" s="253" t="s">
        <v>158</v>
      </c>
    </row>
    <row r="165" s="15" customFormat="1">
      <c r="A165" s="15"/>
      <c r="B165" s="268"/>
      <c r="C165" s="269"/>
      <c r="D165" s="244" t="s">
        <v>167</v>
      </c>
      <c r="E165" s="270" t="s">
        <v>1</v>
      </c>
      <c r="F165" s="271" t="s">
        <v>179</v>
      </c>
      <c r="G165" s="269"/>
      <c r="H165" s="272">
        <v>41.609999999999999</v>
      </c>
      <c r="I165" s="273"/>
      <c r="J165" s="269"/>
      <c r="K165" s="269"/>
      <c r="L165" s="274"/>
      <c r="M165" s="275"/>
      <c r="N165" s="276"/>
      <c r="O165" s="276"/>
      <c r="P165" s="276"/>
      <c r="Q165" s="276"/>
      <c r="R165" s="276"/>
      <c r="S165" s="276"/>
      <c r="T165" s="27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8" t="s">
        <v>167</v>
      </c>
      <c r="AU165" s="278" t="s">
        <v>87</v>
      </c>
      <c r="AV165" s="15" t="s">
        <v>165</v>
      </c>
      <c r="AW165" s="15" t="s">
        <v>33</v>
      </c>
      <c r="AX165" s="15" t="s">
        <v>85</v>
      </c>
      <c r="AY165" s="278" t="s">
        <v>158</v>
      </c>
    </row>
    <row r="166" s="2" customFormat="1" ht="24.15" customHeight="1">
      <c r="A166" s="39"/>
      <c r="B166" s="40"/>
      <c r="C166" s="228" t="s">
        <v>220</v>
      </c>
      <c r="D166" s="228" t="s">
        <v>161</v>
      </c>
      <c r="E166" s="229" t="s">
        <v>1022</v>
      </c>
      <c r="F166" s="230" t="s">
        <v>1328</v>
      </c>
      <c r="G166" s="231" t="s">
        <v>195</v>
      </c>
      <c r="H166" s="232">
        <v>242.08000000000001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42</v>
      </c>
      <c r="O166" s="92"/>
      <c r="P166" s="238">
        <f>O166*H166</f>
        <v>0</v>
      </c>
      <c r="Q166" s="238">
        <v>0.00025999999999999998</v>
      </c>
      <c r="R166" s="238">
        <f>Q166*H166</f>
        <v>0.062940799999999991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165</v>
      </c>
      <c r="AT166" s="240" t="s">
        <v>161</v>
      </c>
      <c r="AU166" s="240" t="s">
        <v>87</v>
      </c>
      <c r="AY166" s="18" t="s">
        <v>158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85</v>
      </c>
      <c r="BK166" s="241">
        <f>ROUND(I166*H166,2)</f>
        <v>0</v>
      </c>
      <c r="BL166" s="18" t="s">
        <v>165</v>
      </c>
      <c r="BM166" s="240" t="s">
        <v>1329</v>
      </c>
    </row>
    <row r="167" s="2" customFormat="1" ht="24.15" customHeight="1">
      <c r="A167" s="39"/>
      <c r="B167" s="40"/>
      <c r="C167" s="228" t="s">
        <v>227</v>
      </c>
      <c r="D167" s="228" t="s">
        <v>161</v>
      </c>
      <c r="E167" s="229" t="s">
        <v>1027</v>
      </c>
      <c r="F167" s="230" t="s">
        <v>1028</v>
      </c>
      <c r="G167" s="231" t="s">
        <v>195</v>
      </c>
      <c r="H167" s="232">
        <v>242.08000000000001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42</v>
      </c>
      <c r="O167" s="92"/>
      <c r="P167" s="238">
        <f>O167*H167</f>
        <v>0</v>
      </c>
      <c r="Q167" s="238">
        <v>0.0043800000000000002</v>
      </c>
      <c r="R167" s="238">
        <f>Q167*H167</f>
        <v>1.0603104000000001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165</v>
      </c>
      <c r="AT167" s="240" t="s">
        <v>161</v>
      </c>
      <c r="AU167" s="240" t="s">
        <v>87</v>
      </c>
      <c r="AY167" s="18" t="s">
        <v>158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85</v>
      </c>
      <c r="BK167" s="241">
        <f>ROUND(I167*H167,2)</f>
        <v>0</v>
      </c>
      <c r="BL167" s="18" t="s">
        <v>165</v>
      </c>
      <c r="BM167" s="240" t="s">
        <v>1330</v>
      </c>
    </row>
    <row r="168" s="2" customFormat="1" ht="24.15" customHeight="1">
      <c r="A168" s="39"/>
      <c r="B168" s="40"/>
      <c r="C168" s="228" t="s">
        <v>236</v>
      </c>
      <c r="D168" s="228" t="s">
        <v>161</v>
      </c>
      <c r="E168" s="229" t="s">
        <v>1030</v>
      </c>
      <c r="F168" s="230" t="s">
        <v>1331</v>
      </c>
      <c r="G168" s="231" t="s">
        <v>195</v>
      </c>
      <c r="H168" s="232">
        <v>242.08000000000001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42</v>
      </c>
      <c r="O168" s="92"/>
      <c r="P168" s="238">
        <f>O168*H168</f>
        <v>0</v>
      </c>
      <c r="Q168" s="238">
        <v>0.0030000000000000001</v>
      </c>
      <c r="R168" s="238">
        <f>Q168*H168</f>
        <v>0.72624000000000011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165</v>
      </c>
      <c r="AT168" s="240" t="s">
        <v>161</v>
      </c>
      <c r="AU168" s="240" t="s">
        <v>87</v>
      </c>
      <c r="AY168" s="18" t="s">
        <v>158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85</v>
      </c>
      <c r="BK168" s="241">
        <f>ROUND(I168*H168,2)</f>
        <v>0</v>
      </c>
      <c r="BL168" s="18" t="s">
        <v>165</v>
      </c>
      <c r="BM168" s="240" t="s">
        <v>1332</v>
      </c>
    </row>
    <row r="169" s="14" customFormat="1">
      <c r="A169" s="14"/>
      <c r="B169" s="258"/>
      <c r="C169" s="259"/>
      <c r="D169" s="244" t="s">
        <v>167</v>
      </c>
      <c r="E169" s="260" t="s">
        <v>1</v>
      </c>
      <c r="F169" s="261" t="s">
        <v>1333</v>
      </c>
      <c r="G169" s="259"/>
      <c r="H169" s="260" t="s">
        <v>1</v>
      </c>
      <c r="I169" s="262"/>
      <c r="J169" s="259"/>
      <c r="K169" s="259"/>
      <c r="L169" s="263"/>
      <c r="M169" s="264"/>
      <c r="N169" s="265"/>
      <c r="O169" s="265"/>
      <c r="P169" s="265"/>
      <c r="Q169" s="265"/>
      <c r="R169" s="265"/>
      <c r="S169" s="265"/>
      <c r="T169" s="26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7" t="s">
        <v>167</v>
      </c>
      <c r="AU169" s="267" t="s">
        <v>87</v>
      </c>
      <c r="AV169" s="14" t="s">
        <v>85</v>
      </c>
      <c r="AW169" s="14" t="s">
        <v>33</v>
      </c>
      <c r="AX169" s="14" t="s">
        <v>77</v>
      </c>
      <c r="AY169" s="267" t="s">
        <v>158</v>
      </c>
    </row>
    <row r="170" s="13" customFormat="1">
      <c r="A170" s="13"/>
      <c r="B170" s="242"/>
      <c r="C170" s="243"/>
      <c r="D170" s="244" t="s">
        <v>167</v>
      </c>
      <c r="E170" s="245" t="s">
        <v>1</v>
      </c>
      <c r="F170" s="246" t="s">
        <v>1334</v>
      </c>
      <c r="G170" s="243"/>
      <c r="H170" s="247">
        <v>50.399999999999999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167</v>
      </c>
      <c r="AU170" s="253" t="s">
        <v>87</v>
      </c>
      <c r="AV170" s="13" t="s">
        <v>87</v>
      </c>
      <c r="AW170" s="13" t="s">
        <v>33</v>
      </c>
      <c r="AX170" s="13" t="s">
        <v>77</v>
      </c>
      <c r="AY170" s="253" t="s">
        <v>158</v>
      </c>
    </row>
    <row r="171" s="14" customFormat="1">
      <c r="A171" s="14"/>
      <c r="B171" s="258"/>
      <c r="C171" s="259"/>
      <c r="D171" s="244" t="s">
        <v>167</v>
      </c>
      <c r="E171" s="260" t="s">
        <v>1</v>
      </c>
      <c r="F171" s="261" t="s">
        <v>1335</v>
      </c>
      <c r="G171" s="259"/>
      <c r="H171" s="260" t="s">
        <v>1</v>
      </c>
      <c r="I171" s="262"/>
      <c r="J171" s="259"/>
      <c r="K171" s="259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167</v>
      </c>
      <c r="AU171" s="267" t="s">
        <v>87</v>
      </c>
      <c r="AV171" s="14" t="s">
        <v>85</v>
      </c>
      <c r="AW171" s="14" t="s">
        <v>33</v>
      </c>
      <c r="AX171" s="14" t="s">
        <v>77</v>
      </c>
      <c r="AY171" s="267" t="s">
        <v>158</v>
      </c>
    </row>
    <row r="172" s="13" customFormat="1">
      <c r="A172" s="13"/>
      <c r="B172" s="242"/>
      <c r="C172" s="243"/>
      <c r="D172" s="244" t="s">
        <v>167</v>
      </c>
      <c r="E172" s="245" t="s">
        <v>1</v>
      </c>
      <c r="F172" s="246" t="s">
        <v>1336</v>
      </c>
      <c r="G172" s="243"/>
      <c r="H172" s="247">
        <v>35.399999999999999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167</v>
      </c>
      <c r="AU172" s="253" t="s">
        <v>87</v>
      </c>
      <c r="AV172" s="13" t="s">
        <v>87</v>
      </c>
      <c r="AW172" s="13" t="s">
        <v>33</v>
      </c>
      <c r="AX172" s="13" t="s">
        <v>77</v>
      </c>
      <c r="AY172" s="253" t="s">
        <v>158</v>
      </c>
    </row>
    <row r="173" s="14" customFormat="1">
      <c r="A173" s="14"/>
      <c r="B173" s="258"/>
      <c r="C173" s="259"/>
      <c r="D173" s="244" t="s">
        <v>167</v>
      </c>
      <c r="E173" s="260" t="s">
        <v>1</v>
      </c>
      <c r="F173" s="261" t="s">
        <v>1337</v>
      </c>
      <c r="G173" s="259"/>
      <c r="H173" s="260" t="s">
        <v>1</v>
      </c>
      <c r="I173" s="262"/>
      <c r="J173" s="259"/>
      <c r="K173" s="259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167</v>
      </c>
      <c r="AU173" s="267" t="s">
        <v>87</v>
      </c>
      <c r="AV173" s="14" t="s">
        <v>85</v>
      </c>
      <c r="AW173" s="14" t="s">
        <v>33</v>
      </c>
      <c r="AX173" s="14" t="s">
        <v>77</v>
      </c>
      <c r="AY173" s="267" t="s">
        <v>158</v>
      </c>
    </row>
    <row r="174" s="13" customFormat="1">
      <c r="A174" s="13"/>
      <c r="B174" s="242"/>
      <c r="C174" s="243"/>
      <c r="D174" s="244" t="s">
        <v>167</v>
      </c>
      <c r="E174" s="245" t="s">
        <v>1</v>
      </c>
      <c r="F174" s="246" t="s">
        <v>1338</v>
      </c>
      <c r="G174" s="243"/>
      <c r="H174" s="247">
        <v>40.200000000000003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167</v>
      </c>
      <c r="AU174" s="253" t="s">
        <v>87</v>
      </c>
      <c r="AV174" s="13" t="s">
        <v>87</v>
      </c>
      <c r="AW174" s="13" t="s">
        <v>33</v>
      </c>
      <c r="AX174" s="13" t="s">
        <v>77</v>
      </c>
      <c r="AY174" s="253" t="s">
        <v>158</v>
      </c>
    </row>
    <row r="175" s="14" customFormat="1">
      <c r="A175" s="14"/>
      <c r="B175" s="258"/>
      <c r="C175" s="259"/>
      <c r="D175" s="244" t="s">
        <v>167</v>
      </c>
      <c r="E175" s="260" t="s">
        <v>1</v>
      </c>
      <c r="F175" s="261" t="s">
        <v>1339</v>
      </c>
      <c r="G175" s="259"/>
      <c r="H175" s="260" t="s">
        <v>1</v>
      </c>
      <c r="I175" s="262"/>
      <c r="J175" s="259"/>
      <c r="K175" s="259"/>
      <c r="L175" s="263"/>
      <c r="M175" s="264"/>
      <c r="N175" s="265"/>
      <c r="O175" s="265"/>
      <c r="P175" s="265"/>
      <c r="Q175" s="265"/>
      <c r="R175" s="265"/>
      <c r="S175" s="265"/>
      <c r="T175" s="26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7" t="s">
        <v>167</v>
      </c>
      <c r="AU175" s="267" t="s">
        <v>87</v>
      </c>
      <c r="AV175" s="14" t="s">
        <v>85</v>
      </c>
      <c r="AW175" s="14" t="s">
        <v>33</v>
      </c>
      <c r="AX175" s="14" t="s">
        <v>77</v>
      </c>
      <c r="AY175" s="267" t="s">
        <v>158</v>
      </c>
    </row>
    <row r="176" s="13" customFormat="1">
      <c r="A176" s="13"/>
      <c r="B176" s="242"/>
      <c r="C176" s="243"/>
      <c r="D176" s="244" t="s">
        <v>167</v>
      </c>
      <c r="E176" s="245" t="s">
        <v>1</v>
      </c>
      <c r="F176" s="246" t="s">
        <v>1340</v>
      </c>
      <c r="G176" s="243"/>
      <c r="H176" s="247">
        <v>53.399999999999999</v>
      </c>
      <c r="I176" s="248"/>
      <c r="J176" s="243"/>
      <c r="K176" s="243"/>
      <c r="L176" s="249"/>
      <c r="M176" s="250"/>
      <c r="N176" s="251"/>
      <c r="O176" s="251"/>
      <c r="P176" s="251"/>
      <c r="Q176" s="251"/>
      <c r="R176" s="251"/>
      <c r="S176" s="251"/>
      <c r="T176" s="25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3" t="s">
        <v>167</v>
      </c>
      <c r="AU176" s="253" t="s">
        <v>87</v>
      </c>
      <c r="AV176" s="13" t="s">
        <v>87</v>
      </c>
      <c r="AW176" s="13" t="s">
        <v>33</v>
      </c>
      <c r="AX176" s="13" t="s">
        <v>77</v>
      </c>
      <c r="AY176" s="253" t="s">
        <v>158</v>
      </c>
    </row>
    <row r="177" s="14" customFormat="1">
      <c r="A177" s="14"/>
      <c r="B177" s="258"/>
      <c r="C177" s="259"/>
      <c r="D177" s="244" t="s">
        <v>167</v>
      </c>
      <c r="E177" s="260" t="s">
        <v>1</v>
      </c>
      <c r="F177" s="261" t="s">
        <v>1341</v>
      </c>
      <c r="G177" s="259"/>
      <c r="H177" s="260" t="s">
        <v>1</v>
      </c>
      <c r="I177" s="262"/>
      <c r="J177" s="259"/>
      <c r="K177" s="259"/>
      <c r="L177" s="263"/>
      <c r="M177" s="264"/>
      <c r="N177" s="265"/>
      <c r="O177" s="265"/>
      <c r="P177" s="265"/>
      <c r="Q177" s="265"/>
      <c r="R177" s="265"/>
      <c r="S177" s="265"/>
      <c r="T177" s="26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7" t="s">
        <v>167</v>
      </c>
      <c r="AU177" s="267" t="s">
        <v>87</v>
      </c>
      <c r="AV177" s="14" t="s">
        <v>85</v>
      </c>
      <c r="AW177" s="14" t="s">
        <v>33</v>
      </c>
      <c r="AX177" s="14" t="s">
        <v>77</v>
      </c>
      <c r="AY177" s="267" t="s">
        <v>158</v>
      </c>
    </row>
    <row r="178" s="13" customFormat="1">
      <c r="A178" s="13"/>
      <c r="B178" s="242"/>
      <c r="C178" s="243"/>
      <c r="D178" s="244" t="s">
        <v>167</v>
      </c>
      <c r="E178" s="245" t="s">
        <v>1</v>
      </c>
      <c r="F178" s="246" t="s">
        <v>1342</v>
      </c>
      <c r="G178" s="243"/>
      <c r="H178" s="247">
        <v>35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167</v>
      </c>
      <c r="AU178" s="253" t="s">
        <v>87</v>
      </c>
      <c r="AV178" s="13" t="s">
        <v>87</v>
      </c>
      <c r="AW178" s="13" t="s">
        <v>33</v>
      </c>
      <c r="AX178" s="13" t="s">
        <v>77</v>
      </c>
      <c r="AY178" s="253" t="s">
        <v>158</v>
      </c>
    </row>
    <row r="179" s="14" customFormat="1">
      <c r="A179" s="14"/>
      <c r="B179" s="258"/>
      <c r="C179" s="259"/>
      <c r="D179" s="244" t="s">
        <v>167</v>
      </c>
      <c r="E179" s="260" t="s">
        <v>1</v>
      </c>
      <c r="F179" s="261" t="s">
        <v>1343</v>
      </c>
      <c r="G179" s="259"/>
      <c r="H179" s="260" t="s">
        <v>1</v>
      </c>
      <c r="I179" s="262"/>
      <c r="J179" s="259"/>
      <c r="K179" s="259"/>
      <c r="L179" s="263"/>
      <c r="M179" s="264"/>
      <c r="N179" s="265"/>
      <c r="O179" s="265"/>
      <c r="P179" s="265"/>
      <c r="Q179" s="265"/>
      <c r="R179" s="265"/>
      <c r="S179" s="265"/>
      <c r="T179" s="26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7" t="s">
        <v>167</v>
      </c>
      <c r="AU179" s="267" t="s">
        <v>87</v>
      </c>
      <c r="AV179" s="14" t="s">
        <v>85</v>
      </c>
      <c r="AW179" s="14" t="s">
        <v>33</v>
      </c>
      <c r="AX179" s="14" t="s">
        <v>77</v>
      </c>
      <c r="AY179" s="267" t="s">
        <v>158</v>
      </c>
    </row>
    <row r="180" s="13" customFormat="1">
      <c r="A180" s="13"/>
      <c r="B180" s="242"/>
      <c r="C180" s="243"/>
      <c r="D180" s="244" t="s">
        <v>167</v>
      </c>
      <c r="E180" s="245" t="s">
        <v>1</v>
      </c>
      <c r="F180" s="246" t="s">
        <v>425</v>
      </c>
      <c r="G180" s="243"/>
      <c r="H180" s="247">
        <v>50</v>
      </c>
      <c r="I180" s="248"/>
      <c r="J180" s="243"/>
      <c r="K180" s="243"/>
      <c r="L180" s="249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3" t="s">
        <v>167</v>
      </c>
      <c r="AU180" s="253" t="s">
        <v>87</v>
      </c>
      <c r="AV180" s="13" t="s">
        <v>87</v>
      </c>
      <c r="AW180" s="13" t="s">
        <v>33</v>
      </c>
      <c r="AX180" s="13" t="s">
        <v>77</v>
      </c>
      <c r="AY180" s="253" t="s">
        <v>158</v>
      </c>
    </row>
    <row r="181" s="13" customFormat="1">
      <c r="A181" s="13"/>
      <c r="B181" s="242"/>
      <c r="C181" s="243"/>
      <c r="D181" s="244" t="s">
        <v>167</v>
      </c>
      <c r="E181" s="245" t="s">
        <v>1</v>
      </c>
      <c r="F181" s="246" t="s">
        <v>1344</v>
      </c>
      <c r="G181" s="243"/>
      <c r="H181" s="247">
        <v>-22.32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167</v>
      </c>
      <c r="AU181" s="253" t="s">
        <v>87</v>
      </c>
      <c r="AV181" s="13" t="s">
        <v>87</v>
      </c>
      <c r="AW181" s="13" t="s">
        <v>33</v>
      </c>
      <c r="AX181" s="13" t="s">
        <v>77</v>
      </c>
      <c r="AY181" s="253" t="s">
        <v>158</v>
      </c>
    </row>
    <row r="182" s="15" customFormat="1">
      <c r="A182" s="15"/>
      <c r="B182" s="268"/>
      <c r="C182" s="269"/>
      <c r="D182" s="244" t="s">
        <v>167</v>
      </c>
      <c r="E182" s="270" t="s">
        <v>1</v>
      </c>
      <c r="F182" s="271" t="s">
        <v>179</v>
      </c>
      <c r="G182" s="269"/>
      <c r="H182" s="272">
        <v>242.07999999999998</v>
      </c>
      <c r="I182" s="273"/>
      <c r="J182" s="269"/>
      <c r="K182" s="269"/>
      <c r="L182" s="274"/>
      <c r="M182" s="275"/>
      <c r="N182" s="276"/>
      <c r="O182" s="276"/>
      <c r="P182" s="276"/>
      <c r="Q182" s="276"/>
      <c r="R182" s="276"/>
      <c r="S182" s="276"/>
      <c r="T182" s="27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8" t="s">
        <v>167</v>
      </c>
      <c r="AU182" s="278" t="s">
        <v>87</v>
      </c>
      <c r="AV182" s="15" t="s">
        <v>165</v>
      </c>
      <c r="AW182" s="15" t="s">
        <v>33</v>
      </c>
      <c r="AX182" s="15" t="s">
        <v>85</v>
      </c>
      <c r="AY182" s="278" t="s">
        <v>158</v>
      </c>
    </row>
    <row r="183" s="2" customFormat="1" ht="24.15" customHeight="1">
      <c r="A183" s="39"/>
      <c r="B183" s="40"/>
      <c r="C183" s="228" t="s">
        <v>8</v>
      </c>
      <c r="D183" s="228" t="s">
        <v>161</v>
      </c>
      <c r="E183" s="229" t="s">
        <v>1033</v>
      </c>
      <c r="F183" s="230" t="s">
        <v>1034</v>
      </c>
      <c r="G183" s="231" t="s">
        <v>195</v>
      </c>
      <c r="H183" s="232">
        <v>242.08000000000001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42</v>
      </c>
      <c r="O183" s="92"/>
      <c r="P183" s="238">
        <f>O183*H183</f>
        <v>0</v>
      </c>
      <c r="Q183" s="238">
        <v>0.026200000000000001</v>
      </c>
      <c r="R183" s="238">
        <f>Q183*H183</f>
        <v>6.3424960000000006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165</v>
      </c>
      <c r="AT183" s="240" t="s">
        <v>161</v>
      </c>
      <c r="AU183" s="240" t="s">
        <v>87</v>
      </c>
      <c r="AY183" s="18" t="s">
        <v>158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85</v>
      </c>
      <c r="BK183" s="241">
        <f>ROUND(I183*H183,2)</f>
        <v>0</v>
      </c>
      <c r="BL183" s="18" t="s">
        <v>165</v>
      </c>
      <c r="BM183" s="240" t="s">
        <v>1345</v>
      </c>
    </row>
    <row r="184" s="2" customFormat="1" ht="24.15" customHeight="1">
      <c r="A184" s="39"/>
      <c r="B184" s="40"/>
      <c r="C184" s="228" t="s">
        <v>249</v>
      </c>
      <c r="D184" s="228" t="s">
        <v>161</v>
      </c>
      <c r="E184" s="229" t="s">
        <v>1036</v>
      </c>
      <c r="F184" s="230" t="s">
        <v>1037</v>
      </c>
      <c r="G184" s="231" t="s">
        <v>164</v>
      </c>
      <c r="H184" s="232">
        <v>2.827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42</v>
      </c>
      <c r="O184" s="92"/>
      <c r="P184" s="238">
        <f>O184*H184</f>
        <v>0</v>
      </c>
      <c r="Q184" s="238">
        <v>2.45329</v>
      </c>
      <c r="R184" s="238">
        <f>Q184*H184</f>
        <v>6.9354508299999997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165</v>
      </c>
      <c r="AT184" s="240" t="s">
        <v>161</v>
      </c>
      <c r="AU184" s="240" t="s">
        <v>87</v>
      </c>
      <c r="AY184" s="18" t="s">
        <v>158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85</v>
      </c>
      <c r="BK184" s="241">
        <f>ROUND(I184*H184,2)</f>
        <v>0</v>
      </c>
      <c r="BL184" s="18" t="s">
        <v>165</v>
      </c>
      <c r="BM184" s="240" t="s">
        <v>1346</v>
      </c>
    </row>
    <row r="185" s="14" customFormat="1">
      <c r="A185" s="14"/>
      <c r="B185" s="258"/>
      <c r="C185" s="259"/>
      <c r="D185" s="244" t="s">
        <v>167</v>
      </c>
      <c r="E185" s="260" t="s">
        <v>1</v>
      </c>
      <c r="F185" s="261" t="s">
        <v>1337</v>
      </c>
      <c r="G185" s="259"/>
      <c r="H185" s="260" t="s">
        <v>1</v>
      </c>
      <c r="I185" s="262"/>
      <c r="J185" s="259"/>
      <c r="K185" s="259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167</v>
      </c>
      <c r="AU185" s="267" t="s">
        <v>87</v>
      </c>
      <c r="AV185" s="14" t="s">
        <v>85</v>
      </c>
      <c r="AW185" s="14" t="s">
        <v>33</v>
      </c>
      <c r="AX185" s="14" t="s">
        <v>77</v>
      </c>
      <c r="AY185" s="267" t="s">
        <v>158</v>
      </c>
    </row>
    <row r="186" s="13" customFormat="1">
      <c r="A186" s="13"/>
      <c r="B186" s="242"/>
      <c r="C186" s="243"/>
      <c r="D186" s="244" t="s">
        <v>167</v>
      </c>
      <c r="E186" s="245" t="s">
        <v>1</v>
      </c>
      <c r="F186" s="246" t="s">
        <v>1347</v>
      </c>
      <c r="G186" s="243"/>
      <c r="H186" s="247">
        <v>1.45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167</v>
      </c>
      <c r="AU186" s="253" t="s">
        <v>87</v>
      </c>
      <c r="AV186" s="13" t="s">
        <v>87</v>
      </c>
      <c r="AW186" s="13" t="s">
        <v>33</v>
      </c>
      <c r="AX186" s="13" t="s">
        <v>77</v>
      </c>
      <c r="AY186" s="253" t="s">
        <v>158</v>
      </c>
    </row>
    <row r="187" s="14" customFormat="1">
      <c r="A187" s="14"/>
      <c r="B187" s="258"/>
      <c r="C187" s="259"/>
      <c r="D187" s="244" t="s">
        <v>167</v>
      </c>
      <c r="E187" s="260" t="s">
        <v>1</v>
      </c>
      <c r="F187" s="261" t="s">
        <v>1335</v>
      </c>
      <c r="G187" s="259"/>
      <c r="H187" s="260" t="s">
        <v>1</v>
      </c>
      <c r="I187" s="262"/>
      <c r="J187" s="259"/>
      <c r="K187" s="259"/>
      <c r="L187" s="263"/>
      <c r="M187" s="264"/>
      <c r="N187" s="265"/>
      <c r="O187" s="265"/>
      <c r="P187" s="265"/>
      <c r="Q187" s="265"/>
      <c r="R187" s="265"/>
      <c r="S187" s="265"/>
      <c r="T187" s="26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7" t="s">
        <v>167</v>
      </c>
      <c r="AU187" s="267" t="s">
        <v>87</v>
      </c>
      <c r="AV187" s="14" t="s">
        <v>85</v>
      </c>
      <c r="AW187" s="14" t="s">
        <v>33</v>
      </c>
      <c r="AX187" s="14" t="s">
        <v>77</v>
      </c>
      <c r="AY187" s="267" t="s">
        <v>158</v>
      </c>
    </row>
    <row r="188" s="13" customFormat="1">
      <c r="A188" s="13"/>
      <c r="B188" s="242"/>
      <c r="C188" s="243"/>
      <c r="D188" s="244" t="s">
        <v>167</v>
      </c>
      <c r="E188" s="245" t="s">
        <v>1</v>
      </c>
      <c r="F188" s="246" t="s">
        <v>1348</v>
      </c>
      <c r="G188" s="243"/>
      <c r="H188" s="247">
        <v>1.377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167</v>
      </c>
      <c r="AU188" s="253" t="s">
        <v>87</v>
      </c>
      <c r="AV188" s="13" t="s">
        <v>87</v>
      </c>
      <c r="AW188" s="13" t="s">
        <v>33</v>
      </c>
      <c r="AX188" s="13" t="s">
        <v>77</v>
      </c>
      <c r="AY188" s="253" t="s">
        <v>158</v>
      </c>
    </row>
    <row r="189" s="15" customFormat="1">
      <c r="A189" s="15"/>
      <c r="B189" s="268"/>
      <c r="C189" s="269"/>
      <c r="D189" s="244" t="s">
        <v>167</v>
      </c>
      <c r="E189" s="270" t="s">
        <v>1</v>
      </c>
      <c r="F189" s="271" t="s">
        <v>179</v>
      </c>
      <c r="G189" s="269"/>
      <c r="H189" s="272">
        <v>2.827</v>
      </c>
      <c r="I189" s="273"/>
      <c r="J189" s="269"/>
      <c r="K189" s="269"/>
      <c r="L189" s="274"/>
      <c r="M189" s="275"/>
      <c r="N189" s="276"/>
      <c r="O189" s="276"/>
      <c r="P189" s="276"/>
      <c r="Q189" s="276"/>
      <c r="R189" s="276"/>
      <c r="S189" s="276"/>
      <c r="T189" s="27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8" t="s">
        <v>167</v>
      </c>
      <c r="AU189" s="278" t="s">
        <v>87</v>
      </c>
      <c r="AV189" s="15" t="s">
        <v>165</v>
      </c>
      <c r="AW189" s="15" t="s">
        <v>33</v>
      </c>
      <c r="AX189" s="15" t="s">
        <v>85</v>
      </c>
      <c r="AY189" s="278" t="s">
        <v>158</v>
      </c>
    </row>
    <row r="190" s="2" customFormat="1" ht="24.15" customHeight="1">
      <c r="A190" s="39"/>
      <c r="B190" s="40"/>
      <c r="C190" s="228" t="s">
        <v>259</v>
      </c>
      <c r="D190" s="228" t="s">
        <v>161</v>
      </c>
      <c r="E190" s="229" t="s">
        <v>1040</v>
      </c>
      <c r="F190" s="230" t="s">
        <v>1041</v>
      </c>
      <c r="G190" s="231" t="s">
        <v>164</v>
      </c>
      <c r="H190" s="232">
        <v>2.827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42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165</v>
      </c>
      <c r="AT190" s="240" t="s">
        <v>161</v>
      </c>
      <c r="AU190" s="240" t="s">
        <v>87</v>
      </c>
      <c r="AY190" s="18" t="s">
        <v>158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85</v>
      </c>
      <c r="BK190" s="241">
        <f>ROUND(I190*H190,2)</f>
        <v>0</v>
      </c>
      <c r="BL190" s="18" t="s">
        <v>165</v>
      </c>
      <c r="BM190" s="240" t="s">
        <v>1349</v>
      </c>
    </row>
    <row r="191" s="2" customFormat="1" ht="14.4" customHeight="1">
      <c r="A191" s="39"/>
      <c r="B191" s="40"/>
      <c r="C191" s="228" t="s">
        <v>269</v>
      </c>
      <c r="D191" s="228" t="s">
        <v>161</v>
      </c>
      <c r="E191" s="229" t="s">
        <v>1043</v>
      </c>
      <c r="F191" s="230" t="s">
        <v>1044</v>
      </c>
      <c r="G191" s="231" t="s">
        <v>387</v>
      </c>
      <c r="H191" s="232">
        <v>0.123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42</v>
      </c>
      <c r="O191" s="92"/>
      <c r="P191" s="238">
        <f>O191*H191</f>
        <v>0</v>
      </c>
      <c r="Q191" s="238">
        <v>1.06277</v>
      </c>
      <c r="R191" s="238">
        <f>Q191*H191</f>
        <v>0.13072070999999999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165</v>
      </c>
      <c r="AT191" s="240" t="s">
        <v>161</v>
      </c>
      <c r="AU191" s="240" t="s">
        <v>87</v>
      </c>
      <c r="AY191" s="18" t="s">
        <v>158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85</v>
      </c>
      <c r="BK191" s="241">
        <f>ROUND(I191*H191,2)</f>
        <v>0</v>
      </c>
      <c r="BL191" s="18" t="s">
        <v>165</v>
      </c>
      <c r="BM191" s="240" t="s">
        <v>1350</v>
      </c>
    </row>
    <row r="192" s="13" customFormat="1">
      <c r="A192" s="13"/>
      <c r="B192" s="242"/>
      <c r="C192" s="243"/>
      <c r="D192" s="244" t="s">
        <v>167</v>
      </c>
      <c r="E192" s="245" t="s">
        <v>1</v>
      </c>
      <c r="F192" s="246" t="s">
        <v>1351</v>
      </c>
      <c r="G192" s="243"/>
      <c r="H192" s="247">
        <v>0.123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167</v>
      </c>
      <c r="AU192" s="253" t="s">
        <v>87</v>
      </c>
      <c r="AV192" s="13" t="s">
        <v>87</v>
      </c>
      <c r="AW192" s="13" t="s">
        <v>33</v>
      </c>
      <c r="AX192" s="13" t="s">
        <v>85</v>
      </c>
      <c r="AY192" s="253" t="s">
        <v>158</v>
      </c>
    </row>
    <row r="193" s="2" customFormat="1" ht="14.4" customHeight="1">
      <c r="A193" s="39"/>
      <c r="B193" s="40"/>
      <c r="C193" s="228" t="s">
        <v>276</v>
      </c>
      <c r="D193" s="228" t="s">
        <v>161</v>
      </c>
      <c r="E193" s="229" t="s">
        <v>1352</v>
      </c>
      <c r="F193" s="230" t="s">
        <v>1353</v>
      </c>
      <c r="G193" s="231" t="s">
        <v>195</v>
      </c>
      <c r="H193" s="232">
        <v>28.27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42</v>
      </c>
      <c r="O193" s="92"/>
      <c r="P193" s="238">
        <f>O193*H193</f>
        <v>0</v>
      </c>
      <c r="Q193" s="238">
        <v>0.00012999999999999999</v>
      </c>
      <c r="R193" s="238">
        <f>Q193*H193</f>
        <v>0.0036750999999999997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165</v>
      </c>
      <c r="AT193" s="240" t="s">
        <v>161</v>
      </c>
      <c r="AU193" s="240" t="s">
        <v>87</v>
      </c>
      <c r="AY193" s="18" t="s">
        <v>158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85</v>
      </c>
      <c r="BK193" s="241">
        <f>ROUND(I193*H193,2)</f>
        <v>0</v>
      </c>
      <c r="BL193" s="18" t="s">
        <v>165</v>
      </c>
      <c r="BM193" s="240" t="s">
        <v>1354</v>
      </c>
    </row>
    <row r="194" s="2" customFormat="1" ht="24.15" customHeight="1">
      <c r="A194" s="39"/>
      <c r="B194" s="40"/>
      <c r="C194" s="228" t="s">
        <v>282</v>
      </c>
      <c r="D194" s="228" t="s">
        <v>161</v>
      </c>
      <c r="E194" s="229" t="s">
        <v>1047</v>
      </c>
      <c r="F194" s="230" t="s">
        <v>1048</v>
      </c>
      <c r="G194" s="231" t="s">
        <v>223</v>
      </c>
      <c r="H194" s="232">
        <v>31.399999999999999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42</v>
      </c>
      <c r="O194" s="92"/>
      <c r="P194" s="238">
        <f>O194*H194</f>
        <v>0</v>
      </c>
      <c r="Q194" s="238">
        <v>8.0000000000000007E-05</v>
      </c>
      <c r="R194" s="238">
        <f>Q194*H194</f>
        <v>0.0025119999999999999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165</v>
      </c>
      <c r="AT194" s="240" t="s">
        <v>161</v>
      </c>
      <c r="AU194" s="240" t="s">
        <v>87</v>
      </c>
      <c r="AY194" s="18" t="s">
        <v>158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85</v>
      </c>
      <c r="BK194" s="241">
        <f>ROUND(I194*H194,2)</f>
        <v>0</v>
      </c>
      <c r="BL194" s="18" t="s">
        <v>165</v>
      </c>
      <c r="BM194" s="240" t="s">
        <v>1355</v>
      </c>
    </row>
    <row r="195" s="14" customFormat="1">
      <c r="A195" s="14"/>
      <c r="B195" s="258"/>
      <c r="C195" s="259"/>
      <c r="D195" s="244" t="s">
        <v>167</v>
      </c>
      <c r="E195" s="260" t="s">
        <v>1</v>
      </c>
      <c r="F195" s="261" t="s">
        <v>1337</v>
      </c>
      <c r="G195" s="259"/>
      <c r="H195" s="260" t="s">
        <v>1</v>
      </c>
      <c r="I195" s="262"/>
      <c r="J195" s="259"/>
      <c r="K195" s="259"/>
      <c r="L195" s="263"/>
      <c r="M195" s="264"/>
      <c r="N195" s="265"/>
      <c r="O195" s="265"/>
      <c r="P195" s="265"/>
      <c r="Q195" s="265"/>
      <c r="R195" s="265"/>
      <c r="S195" s="265"/>
      <c r="T195" s="26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7" t="s">
        <v>167</v>
      </c>
      <c r="AU195" s="267" t="s">
        <v>87</v>
      </c>
      <c r="AV195" s="14" t="s">
        <v>85</v>
      </c>
      <c r="AW195" s="14" t="s">
        <v>33</v>
      </c>
      <c r="AX195" s="14" t="s">
        <v>77</v>
      </c>
      <c r="AY195" s="267" t="s">
        <v>158</v>
      </c>
    </row>
    <row r="196" s="13" customFormat="1">
      <c r="A196" s="13"/>
      <c r="B196" s="242"/>
      <c r="C196" s="243"/>
      <c r="D196" s="244" t="s">
        <v>167</v>
      </c>
      <c r="E196" s="245" t="s">
        <v>1</v>
      </c>
      <c r="F196" s="246" t="s">
        <v>1356</v>
      </c>
      <c r="G196" s="243"/>
      <c r="H196" s="247">
        <v>15.800000000000001</v>
      </c>
      <c r="I196" s="248"/>
      <c r="J196" s="243"/>
      <c r="K196" s="243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167</v>
      </c>
      <c r="AU196" s="253" t="s">
        <v>87</v>
      </c>
      <c r="AV196" s="13" t="s">
        <v>87</v>
      </c>
      <c r="AW196" s="13" t="s">
        <v>33</v>
      </c>
      <c r="AX196" s="13" t="s">
        <v>77</v>
      </c>
      <c r="AY196" s="253" t="s">
        <v>158</v>
      </c>
    </row>
    <row r="197" s="14" customFormat="1">
      <c r="A197" s="14"/>
      <c r="B197" s="258"/>
      <c r="C197" s="259"/>
      <c r="D197" s="244" t="s">
        <v>167</v>
      </c>
      <c r="E197" s="260" t="s">
        <v>1</v>
      </c>
      <c r="F197" s="261" t="s">
        <v>1335</v>
      </c>
      <c r="G197" s="259"/>
      <c r="H197" s="260" t="s">
        <v>1</v>
      </c>
      <c r="I197" s="262"/>
      <c r="J197" s="259"/>
      <c r="K197" s="259"/>
      <c r="L197" s="263"/>
      <c r="M197" s="264"/>
      <c r="N197" s="265"/>
      <c r="O197" s="265"/>
      <c r="P197" s="265"/>
      <c r="Q197" s="265"/>
      <c r="R197" s="265"/>
      <c r="S197" s="265"/>
      <c r="T197" s="26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7" t="s">
        <v>167</v>
      </c>
      <c r="AU197" s="267" t="s">
        <v>87</v>
      </c>
      <c r="AV197" s="14" t="s">
        <v>85</v>
      </c>
      <c r="AW197" s="14" t="s">
        <v>33</v>
      </c>
      <c r="AX197" s="14" t="s">
        <v>77</v>
      </c>
      <c r="AY197" s="267" t="s">
        <v>158</v>
      </c>
    </row>
    <row r="198" s="13" customFormat="1">
      <c r="A198" s="13"/>
      <c r="B198" s="242"/>
      <c r="C198" s="243"/>
      <c r="D198" s="244" t="s">
        <v>167</v>
      </c>
      <c r="E198" s="245" t="s">
        <v>1</v>
      </c>
      <c r="F198" s="246" t="s">
        <v>1357</v>
      </c>
      <c r="G198" s="243"/>
      <c r="H198" s="247">
        <v>15.6</v>
      </c>
      <c r="I198" s="248"/>
      <c r="J198" s="243"/>
      <c r="K198" s="243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167</v>
      </c>
      <c r="AU198" s="253" t="s">
        <v>87</v>
      </c>
      <c r="AV198" s="13" t="s">
        <v>87</v>
      </c>
      <c r="AW198" s="13" t="s">
        <v>33</v>
      </c>
      <c r="AX198" s="13" t="s">
        <v>77</v>
      </c>
      <c r="AY198" s="253" t="s">
        <v>158</v>
      </c>
    </row>
    <row r="199" s="15" customFormat="1">
      <c r="A199" s="15"/>
      <c r="B199" s="268"/>
      <c r="C199" s="269"/>
      <c r="D199" s="244" t="s">
        <v>167</v>
      </c>
      <c r="E199" s="270" t="s">
        <v>1</v>
      </c>
      <c r="F199" s="271" t="s">
        <v>179</v>
      </c>
      <c r="G199" s="269"/>
      <c r="H199" s="272">
        <v>31.399999999999999</v>
      </c>
      <c r="I199" s="273"/>
      <c r="J199" s="269"/>
      <c r="K199" s="269"/>
      <c r="L199" s="274"/>
      <c r="M199" s="275"/>
      <c r="N199" s="276"/>
      <c r="O199" s="276"/>
      <c r="P199" s="276"/>
      <c r="Q199" s="276"/>
      <c r="R199" s="276"/>
      <c r="S199" s="276"/>
      <c r="T199" s="27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8" t="s">
        <v>167</v>
      </c>
      <c r="AU199" s="278" t="s">
        <v>87</v>
      </c>
      <c r="AV199" s="15" t="s">
        <v>165</v>
      </c>
      <c r="AW199" s="15" t="s">
        <v>33</v>
      </c>
      <c r="AX199" s="15" t="s">
        <v>85</v>
      </c>
      <c r="AY199" s="278" t="s">
        <v>158</v>
      </c>
    </row>
    <row r="200" s="2" customFormat="1" ht="24.15" customHeight="1">
      <c r="A200" s="39"/>
      <c r="B200" s="40"/>
      <c r="C200" s="228" t="s">
        <v>7</v>
      </c>
      <c r="D200" s="228" t="s">
        <v>161</v>
      </c>
      <c r="E200" s="229" t="s">
        <v>1358</v>
      </c>
      <c r="F200" s="230" t="s">
        <v>1359</v>
      </c>
      <c r="G200" s="231" t="s">
        <v>164</v>
      </c>
      <c r="H200" s="232">
        <v>2.827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42</v>
      </c>
      <c r="O200" s="92"/>
      <c r="P200" s="238">
        <f>O200*H200</f>
        <v>0</v>
      </c>
      <c r="Q200" s="238">
        <v>1.98</v>
      </c>
      <c r="R200" s="238">
        <f>Q200*H200</f>
        <v>5.5974599999999999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165</v>
      </c>
      <c r="AT200" s="240" t="s">
        <v>161</v>
      </c>
      <c r="AU200" s="240" t="s">
        <v>87</v>
      </c>
      <c r="AY200" s="18" t="s">
        <v>158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85</v>
      </c>
      <c r="BK200" s="241">
        <f>ROUND(I200*H200,2)</f>
        <v>0</v>
      </c>
      <c r="BL200" s="18" t="s">
        <v>165</v>
      </c>
      <c r="BM200" s="240" t="s">
        <v>1360</v>
      </c>
    </row>
    <row r="201" s="13" customFormat="1">
      <c r="A201" s="13"/>
      <c r="B201" s="242"/>
      <c r="C201" s="243"/>
      <c r="D201" s="244" t="s">
        <v>167</v>
      </c>
      <c r="E201" s="245" t="s">
        <v>1</v>
      </c>
      <c r="F201" s="246" t="s">
        <v>1361</v>
      </c>
      <c r="G201" s="243"/>
      <c r="H201" s="247">
        <v>2.827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167</v>
      </c>
      <c r="AU201" s="253" t="s">
        <v>87</v>
      </c>
      <c r="AV201" s="13" t="s">
        <v>87</v>
      </c>
      <c r="AW201" s="13" t="s">
        <v>33</v>
      </c>
      <c r="AX201" s="13" t="s">
        <v>85</v>
      </c>
      <c r="AY201" s="253" t="s">
        <v>158</v>
      </c>
    </row>
    <row r="202" s="2" customFormat="1" ht="24.15" customHeight="1">
      <c r="A202" s="39"/>
      <c r="B202" s="40"/>
      <c r="C202" s="228" t="s">
        <v>289</v>
      </c>
      <c r="D202" s="228" t="s">
        <v>161</v>
      </c>
      <c r="E202" s="229" t="s">
        <v>1052</v>
      </c>
      <c r="F202" s="230" t="s">
        <v>1053</v>
      </c>
      <c r="G202" s="231" t="s">
        <v>164</v>
      </c>
      <c r="H202" s="232">
        <v>2.827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42</v>
      </c>
      <c r="O202" s="92"/>
      <c r="P202" s="238">
        <f>O202*H202</f>
        <v>0</v>
      </c>
      <c r="Q202" s="238">
        <v>2.1600000000000001</v>
      </c>
      <c r="R202" s="238">
        <f>Q202*H202</f>
        <v>6.1063200000000002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165</v>
      </c>
      <c r="AT202" s="240" t="s">
        <v>161</v>
      </c>
      <c r="AU202" s="240" t="s">
        <v>87</v>
      </c>
      <c r="AY202" s="18" t="s">
        <v>158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85</v>
      </c>
      <c r="BK202" s="241">
        <f>ROUND(I202*H202,2)</f>
        <v>0</v>
      </c>
      <c r="BL202" s="18" t="s">
        <v>165</v>
      </c>
      <c r="BM202" s="240" t="s">
        <v>1362</v>
      </c>
    </row>
    <row r="203" s="2" customFormat="1" ht="24.15" customHeight="1">
      <c r="A203" s="39"/>
      <c r="B203" s="40"/>
      <c r="C203" s="228" t="s">
        <v>295</v>
      </c>
      <c r="D203" s="228" t="s">
        <v>161</v>
      </c>
      <c r="E203" s="229" t="s">
        <v>1363</v>
      </c>
      <c r="F203" s="230" t="s">
        <v>1364</v>
      </c>
      <c r="G203" s="231" t="s">
        <v>171</v>
      </c>
      <c r="H203" s="232">
        <v>4</v>
      </c>
      <c r="I203" s="233"/>
      <c r="J203" s="234">
        <f>ROUND(I203*H203,2)</f>
        <v>0</v>
      </c>
      <c r="K203" s="235"/>
      <c r="L203" s="45"/>
      <c r="M203" s="236" t="s">
        <v>1</v>
      </c>
      <c r="N203" s="237" t="s">
        <v>42</v>
      </c>
      <c r="O203" s="92"/>
      <c r="P203" s="238">
        <f>O203*H203</f>
        <v>0</v>
      </c>
      <c r="Q203" s="238">
        <v>0.017770000000000001</v>
      </c>
      <c r="R203" s="238">
        <f>Q203*H203</f>
        <v>0.071080000000000004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165</v>
      </c>
      <c r="AT203" s="240" t="s">
        <v>161</v>
      </c>
      <c r="AU203" s="240" t="s">
        <v>87</v>
      </c>
      <c r="AY203" s="18" t="s">
        <v>158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85</v>
      </c>
      <c r="BK203" s="241">
        <f>ROUND(I203*H203,2)</f>
        <v>0</v>
      </c>
      <c r="BL203" s="18" t="s">
        <v>165</v>
      </c>
      <c r="BM203" s="240" t="s">
        <v>1365</v>
      </c>
    </row>
    <row r="204" s="2" customFormat="1" ht="24.15" customHeight="1">
      <c r="A204" s="39"/>
      <c r="B204" s="40"/>
      <c r="C204" s="290" t="s">
        <v>301</v>
      </c>
      <c r="D204" s="290" t="s">
        <v>290</v>
      </c>
      <c r="E204" s="291" t="s">
        <v>1366</v>
      </c>
      <c r="F204" s="292" t="s">
        <v>1367</v>
      </c>
      <c r="G204" s="293" t="s">
        <v>171</v>
      </c>
      <c r="H204" s="294">
        <v>2</v>
      </c>
      <c r="I204" s="295"/>
      <c r="J204" s="296">
        <f>ROUND(I204*H204,2)</f>
        <v>0</v>
      </c>
      <c r="K204" s="297"/>
      <c r="L204" s="298"/>
      <c r="M204" s="299" t="s">
        <v>1</v>
      </c>
      <c r="N204" s="300" t="s">
        <v>42</v>
      </c>
      <c r="O204" s="92"/>
      <c r="P204" s="238">
        <f>O204*H204</f>
        <v>0</v>
      </c>
      <c r="Q204" s="238">
        <v>0.012489999999999999</v>
      </c>
      <c r="R204" s="238">
        <f>Q204*H204</f>
        <v>0.024979999999999999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203</v>
      </c>
      <c r="AT204" s="240" t="s">
        <v>290</v>
      </c>
      <c r="AU204" s="240" t="s">
        <v>87</v>
      </c>
      <c r="AY204" s="18" t="s">
        <v>158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85</v>
      </c>
      <c r="BK204" s="241">
        <f>ROUND(I204*H204,2)</f>
        <v>0</v>
      </c>
      <c r="BL204" s="18" t="s">
        <v>165</v>
      </c>
      <c r="BM204" s="240" t="s">
        <v>1368</v>
      </c>
    </row>
    <row r="205" s="2" customFormat="1" ht="24.15" customHeight="1">
      <c r="A205" s="39"/>
      <c r="B205" s="40"/>
      <c r="C205" s="290" t="s">
        <v>305</v>
      </c>
      <c r="D205" s="290" t="s">
        <v>290</v>
      </c>
      <c r="E205" s="291" t="s">
        <v>1369</v>
      </c>
      <c r="F205" s="292" t="s">
        <v>1370</v>
      </c>
      <c r="G205" s="293" t="s">
        <v>171</v>
      </c>
      <c r="H205" s="294">
        <v>2</v>
      </c>
      <c r="I205" s="295"/>
      <c r="J205" s="296">
        <f>ROUND(I205*H205,2)</f>
        <v>0</v>
      </c>
      <c r="K205" s="297"/>
      <c r="L205" s="298"/>
      <c r="M205" s="299" t="s">
        <v>1</v>
      </c>
      <c r="N205" s="300" t="s">
        <v>42</v>
      </c>
      <c r="O205" s="92"/>
      <c r="P205" s="238">
        <f>O205*H205</f>
        <v>0</v>
      </c>
      <c r="Q205" s="238">
        <v>0.01201</v>
      </c>
      <c r="R205" s="238">
        <f>Q205*H205</f>
        <v>0.02402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203</v>
      </c>
      <c r="AT205" s="240" t="s">
        <v>290</v>
      </c>
      <c r="AU205" s="240" t="s">
        <v>87</v>
      </c>
      <c r="AY205" s="18" t="s">
        <v>158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85</v>
      </c>
      <c r="BK205" s="241">
        <f>ROUND(I205*H205,2)</f>
        <v>0</v>
      </c>
      <c r="BL205" s="18" t="s">
        <v>165</v>
      </c>
      <c r="BM205" s="240" t="s">
        <v>1371</v>
      </c>
    </row>
    <row r="206" s="12" customFormat="1" ht="22.8" customHeight="1">
      <c r="A206" s="12"/>
      <c r="B206" s="212"/>
      <c r="C206" s="213"/>
      <c r="D206" s="214" t="s">
        <v>76</v>
      </c>
      <c r="E206" s="226" t="s">
        <v>184</v>
      </c>
      <c r="F206" s="226" t="s">
        <v>792</v>
      </c>
      <c r="G206" s="213"/>
      <c r="H206" s="213"/>
      <c r="I206" s="216"/>
      <c r="J206" s="227">
        <f>BK206</f>
        <v>0</v>
      </c>
      <c r="K206" s="213"/>
      <c r="L206" s="218"/>
      <c r="M206" s="219"/>
      <c r="N206" s="220"/>
      <c r="O206" s="220"/>
      <c r="P206" s="221">
        <f>SUM(P207:P232)</f>
        <v>0</v>
      </c>
      <c r="Q206" s="220"/>
      <c r="R206" s="221">
        <f>SUM(R207:R232)</f>
        <v>0.015194599999999999</v>
      </c>
      <c r="S206" s="220"/>
      <c r="T206" s="222">
        <f>SUM(T207:T232)</f>
        <v>18.837599999999998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3" t="s">
        <v>85</v>
      </c>
      <c r="AT206" s="224" t="s">
        <v>76</v>
      </c>
      <c r="AU206" s="224" t="s">
        <v>85</v>
      </c>
      <c r="AY206" s="223" t="s">
        <v>158</v>
      </c>
      <c r="BK206" s="225">
        <f>SUM(BK207:BK232)</f>
        <v>0</v>
      </c>
    </row>
    <row r="207" s="2" customFormat="1" ht="24.15" customHeight="1">
      <c r="A207" s="39"/>
      <c r="B207" s="40"/>
      <c r="C207" s="228" t="s">
        <v>309</v>
      </c>
      <c r="D207" s="228" t="s">
        <v>161</v>
      </c>
      <c r="E207" s="229" t="s">
        <v>1055</v>
      </c>
      <c r="F207" s="230" t="s">
        <v>1056</v>
      </c>
      <c r="G207" s="231" t="s">
        <v>195</v>
      </c>
      <c r="H207" s="232">
        <v>89.379999999999995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42</v>
      </c>
      <c r="O207" s="92"/>
      <c r="P207" s="238">
        <f>O207*H207</f>
        <v>0</v>
      </c>
      <c r="Q207" s="238">
        <v>0.00012999999999999999</v>
      </c>
      <c r="R207" s="238">
        <f>Q207*H207</f>
        <v>0.011619399999999999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165</v>
      </c>
      <c r="AT207" s="240" t="s">
        <v>161</v>
      </c>
      <c r="AU207" s="240" t="s">
        <v>87</v>
      </c>
      <c r="AY207" s="18" t="s">
        <v>158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85</v>
      </c>
      <c r="BK207" s="241">
        <f>ROUND(I207*H207,2)</f>
        <v>0</v>
      </c>
      <c r="BL207" s="18" t="s">
        <v>165</v>
      </c>
      <c r="BM207" s="240" t="s">
        <v>1372</v>
      </c>
    </row>
    <row r="208" s="14" customFormat="1">
      <c r="A208" s="14"/>
      <c r="B208" s="258"/>
      <c r="C208" s="259"/>
      <c r="D208" s="244" t="s">
        <v>167</v>
      </c>
      <c r="E208" s="260" t="s">
        <v>1</v>
      </c>
      <c r="F208" s="261" t="s">
        <v>1337</v>
      </c>
      <c r="G208" s="259"/>
      <c r="H208" s="260" t="s">
        <v>1</v>
      </c>
      <c r="I208" s="262"/>
      <c r="J208" s="259"/>
      <c r="K208" s="259"/>
      <c r="L208" s="263"/>
      <c r="M208" s="264"/>
      <c r="N208" s="265"/>
      <c r="O208" s="265"/>
      <c r="P208" s="265"/>
      <c r="Q208" s="265"/>
      <c r="R208" s="265"/>
      <c r="S208" s="265"/>
      <c r="T208" s="26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7" t="s">
        <v>167</v>
      </c>
      <c r="AU208" s="267" t="s">
        <v>87</v>
      </c>
      <c r="AV208" s="14" t="s">
        <v>85</v>
      </c>
      <c r="AW208" s="14" t="s">
        <v>33</v>
      </c>
      <c r="AX208" s="14" t="s">
        <v>77</v>
      </c>
      <c r="AY208" s="267" t="s">
        <v>158</v>
      </c>
    </row>
    <row r="209" s="13" customFormat="1">
      <c r="A209" s="13"/>
      <c r="B209" s="242"/>
      <c r="C209" s="243"/>
      <c r="D209" s="244" t="s">
        <v>167</v>
      </c>
      <c r="E209" s="245" t="s">
        <v>1</v>
      </c>
      <c r="F209" s="246" t="s">
        <v>1373</v>
      </c>
      <c r="G209" s="243"/>
      <c r="H209" s="247">
        <v>14.5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167</v>
      </c>
      <c r="AU209" s="253" t="s">
        <v>87</v>
      </c>
      <c r="AV209" s="13" t="s">
        <v>87</v>
      </c>
      <c r="AW209" s="13" t="s">
        <v>33</v>
      </c>
      <c r="AX209" s="13" t="s">
        <v>77</v>
      </c>
      <c r="AY209" s="253" t="s">
        <v>158</v>
      </c>
    </row>
    <row r="210" s="14" customFormat="1">
      <c r="A210" s="14"/>
      <c r="B210" s="258"/>
      <c r="C210" s="259"/>
      <c r="D210" s="244" t="s">
        <v>167</v>
      </c>
      <c r="E210" s="260" t="s">
        <v>1</v>
      </c>
      <c r="F210" s="261" t="s">
        <v>1335</v>
      </c>
      <c r="G210" s="259"/>
      <c r="H210" s="260" t="s">
        <v>1</v>
      </c>
      <c r="I210" s="262"/>
      <c r="J210" s="259"/>
      <c r="K210" s="259"/>
      <c r="L210" s="263"/>
      <c r="M210" s="264"/>
      <c r="N210" s="265"/>
      <c r="O210" s="265"/>
      <c r="P210" s="265"/>
      <c r="Q210" s="265"/>
      <c r="R210" s="265"/>
      <c r="S210" s="265"/>
      <c r="T210" s="26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7" t="s">
        <v>167</v>
      </c>
      <c r="AU210" s="267" t="s">
        <v>87</v>
      </c>
      <c r="AV210" s="14" t="s">
        <v>85</v>
      </c>
      <c r="AW210" s="14" t="s">
        <v>33</v>
      </c>
      <c r="AX210" s="14" t="s">
        <v>77</v>
      </c>
      <c r="AY210" s="267" t="s">
        <v>158</v>
      </c>
    </row>
    <row r="211" s="13" customFormat="1">
      <c r="A211" s="13"/>
      <c r="B211" s="242"/>
      <c r="C211" s="243"/>
      <c r="D211" s="244" t="s">
        <v>167</v>
      </c>
      <c r="E211" s="245" t="s">
        <v>1</v>
      </c>
      <c r="F211" s="246" t="s">
        <v>1374</v>
      </c>
      <c r="G211" s="243"/>
      <c r="H211" s="247">
        <v>13.77</v>
      </c>
      <c r="I211" s="248"/>
      <c r="J211" s="243"/>
      <c r="K211" s="243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167</v>
      </c>
      <c r="AU211" s="253" t="s">
        <v>87</v>
      </c>
      <c r="AV211" s="13" t="s">
        <v>87</v>
      </c>
      <c r="AW211" s="13" t="s">
        <v>33</v>
      </c>
      <c r="AX211" s="13" t="s">
        <v>77</v>
      </c>
      <c r="AY211" s="253" t="s">
        <v>158</v>
      </c>
    </row>
    <row r="212" s="14" customFormat="1">
      <c r="A212" s="14"/>
      <c r="B212" s="258"/>
      <c r="C212" s="259"/>
      <c r="D212" s="244" t="s">
        <v>167</v>
      </c>
      <c r="E212" s="260" t="s">
        <v>1</v>
      </c>
      <c r="F212" s="261" t="s">
        <v>1375</v>
      </c>
      <c r="G212" s="259"/>
      <c r="H212" s="260" t="s">
        <v>1</v>
      </c>
      <c r="I212" s="262"/>
      <c r="J212" s="259"/>
      <c r="K212" s="259"/>
      <c r="L212" s="263"/>
      <c r="M212" s="264"/>
      <c r="N212" s="265"/>
      <c r="O212" s="265"/>
      <c r="P212" s="265"/>
      <c r="Q212" s="265"/>
      <c r="R212" s="265"/>
      <c r="S212" s="265"/>
      <c r="T212" s="26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7" t="s">
        <v>167</v>
      </c>
      <c r="AU212" s="267" t="s">
        <v>87</v>
      </c>
      <c r="AV212" s="14" t="s">
        <v>85</v>
      </c>
      <c r="AW212" s="14" t="s">
        <v>33</v>
      </c>
      <c r="AX212" s="14" t="s">
        <v>77</v>
      </c>
      <c r="AY212" s="267" t="s">
        <v>158</v>
      </c>
    </row>
    <row r="213" s="13" customFormat="1">
      <c r="A213" s="13"/>
      <c r="B213" s="242"/>
      <c r="C213" s="243"/>
      <c r="D213" s="244" t="s">
        <v>167</v>
      </c>
      <c r="E213" s="245" t="s">
        <v>1</v>
      </c>
      <c r="F213" s="246" t="s">
        <v>1376</v>
      </c>
      <c r="G213" s="243"/>
      <c r="H213" s="247">
        <v>19.5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167</v>
      </c>
      <c r="AU213" s="253" t="s">
        <v>87</v>
      </c>
      <c r="AV213" s="13" t="s">
        <v>87</v>
      </c>
      <c r="AW213" s="13" t="s">
        <v>33</v>
      </c>
      <c r="AX213" s="13" t="s">
        <v>77</v>
      </c>
      <c r="AY213" s="253" t="s">
        <v>158</v>
      </c>
    </row>
    <row r="214" s="14" customFormat="1">
      <c r="A214" s="14"/>
      <c r="B214" s="258"/>
      <c r="C214" s="259"/>
      <c r="D214" s="244" t="s">
        <v>167</v>
      </c>
      <c r="E214" s="260" t="s">
        <v>1</v>
      </c>
      <c r="F214" s="261" t="s">
        <v>1341</v>
      </c>
      <c r="G214" s="259"/>
      <c r="H214" s="260" t="s">
        <v>1</v>
      </c>
      <c r="I214" s="262"/>
      <c r="J214" s="259"/>
      <c r="K214" s="259"/>
      <c r="L214" s="263"/>
      <c r="M214" s="264"/>
      <c r="N214" s="265"/>
      <c r="O214" s="265"/>
      <c r="P214" s="265"/>
      <c r="Q214" s="265"/>
      <c r="R214" s="265"/>
      <c r="S214" s="265"/>
      <c r="T214" s="26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7" t="s">
        <v>167</v>
      </c>
      <c r="AU214" s="267" t="s">
        <v>87</v>
      </c>
      <c r="AV214" s="14" t="s">
        <v>85</v>
      </c>
      <c r="AW214" s="14" t="s">
        <v>33</v>
      </c>
      <c r="AX214" s="14" t="s">
        <v>77</v>
      </c>
      <c r="AY214" s="267" t="s">
        <v>158</v>
      </c>
    </row>
    <row r="215" s="13" customFormat="1">
      <c r="A215" s="13"/>
      <c r="B215" s="242"/>
      <c r="C215" s="243"/>
      <c r="D215" s="244" t="s">
        <v>167</v>
      </c>
      <c r="E215" s="245" t="s">
        <v>1</v>
      </c>
      <c r="F215" s="246" t="s">
        <v>1377</v>
      </c>
      <c r="G215" s="243"/>
      <c r="H215" s="247">
        <v>11.609999999999999</v>
      </c>
      <c r="I215" s="248"/>
      <c r="J215" s="243"/>
      <c r="K215" s="243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167</v>
      </c>
      <c r="AU215" s="253" t="s">
        <v>87</v>
      </c>
      <c r="AV215" s="13" t="s">
        <v>87</v>
      </c>
      <c r="AW215" s="13" t="s">
        <v>33</v>
      </c>
      <c r="AX215" s="13" t="s">
        <v>77</v>
      </c>
      <c r="AY215" s="253" t="s">
        <v>158</v>
      </c>
    </row>
    <row r="216" s="14" customFormat="1">
      <c r="A216" s="14"/>
      <c r="B216" s="258"/>
      <c r="C216" s="259"/>
      <c r="D216" s="244" t="s">
        <v>167</v>
      </c>
      <c r="E216" s="260" t="s">
        <v>1</v>
      </c>
      <c r="F216" s="261" t="s">
        <v>1343</v>
      </c>
      <c r="G216" s="259"/>
      <c r="H216" s="260" t="s">
        <v>1</v>
      </c>
      <c r="I216" s="262"/>
      <c r="J216" s="259"/>
      <c r="K216" s="259"/>
      <c r="L216" s="263"/>
      <c r="M216" s="264"/>
      <c r="N216" s="265"/>
      <c r="O216" s="265"/>
      <c r="P216" s="265"/>
      <c r="Q216" s="265"/>
      <c r="R216" s="265"/>
      <c r="S216" s="265"/>
      <c r="T216" s="26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7" t="s">
        <v>167</v>
      </c>
      <c r="AU216" s="267" t="s">
        <v>87</v>
      </c>
      <c r="AV216" s="14" t="s">
        <v>85</v>
      </c>
      <c r="AW216" s="14" t="s">
        <v>33</v>
      </c>
      <c r="AX216" s="14" t="s">
        <v>77</v>
      </c>
      <c r="AY216" s="267" t="s">
        <v>158</v>
      </c>
    </row>
    <row r="217" s="13" customFormat="1">
      <c r="A217" s="13"/>
      <c r="B217" s="242"/>
      <c r="C217" s="243"/>
      <c r="D217" s="244" t="s">
        <v>167</v>
      </c>
      <c r="E217" s="245" t="s">
        <v>1</v>
      </c>
      <c r="F217" s="246" t="s">
        <v>327</v>
      </c>
      <c r="G217" s="243"/>
      <c r="H217" s="247">
        <v>30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167</v>
      </c>
      <c r="AU217" s="253" t="s">
        <v>87</v>
      </c>
      <c r="AV217" s="13" t="s">
        <v>87</v>
      </c>
      <c r="AW217" s="13" t="s">
        <v>33</v>
      </c>
      <c r="AX217" s="13" t="s">
        <v>77</v>
      </c>
      <c r="AY217" s="253" t="s">
        <v>158</v>
      </c>
    </row>
    <row r="218" s="15" customFormat="1">
      <c r="A218" s="15"/>
      <c r="B218" s="268"/>
      <c r="C218" s="269"/>
      <c r="D218" s="244" t="s">
        <v>167</v>
      </c>
      <c r="E218" s="270" t="s">
        <v>1</v>
      </c>
      <c r="F218" s="271" t="s">
        <v>179</v>
      </c>
      <c r="G218" s="269"/>
      <c r="H218" s="272">
        <v>89.379999999999995</v>
      </c>
      <c r="I218" s="273"/>
      <c r="J218" s="269"/>
      <c r="K218" s="269"/>
      <c r="L218" s="274"/>
      <c r="M218" s="275"/>
      <c r="N218" s="276"/>
      <c r="O218" s="276"/>
      <c r="P218" s="276"/>
      <c r="Q218" s="276"/>
      <c r="R218" s="276"/>
      <c r="S218" s="276"/>
      <c r="T218" s="27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8" t="s">
        <v>167</v>
      </c>
      <c r="AU218" s="278" t="s">
        <v>87</v>
      </c>
      <c r="AV218" s="15" t="s">
        <v>165</v>
      </c>
      <c r="AW218" s="15" t="s">
        <v>33</v>
      </c>
      <c r="AX218" s="15" t="s">
        <v>85</v>
      </c>
      <c r="AY218" s="278" t="s">
        <v>158</v>
      </c>
    </row>
    <row r="219" s="2" customFormat="1" ht="24.15" customHeight="1">
      <c r="A219" s="39"/>
      <c r="B219" s="40"/>
      <c r="C219" s="228" t="s">
        <v>314</v>
      </c>
      <c r="D219" s="228" t="s">
        <v>161</v>
      </c>
      <c r="E219" s="229" t="s">
        <v>1058</v>
      </c>
      <c r="F219" s="230" t="s">
        <v>1059</v>
      </c>
      <c r="G219" s="231" t="s">
        <v>195</v>
      </c>
      <c r="H219" s="232">
        <v>89.379999999999995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42</v>
      </c>
      <c r="O219" s="92"/>
      <c r="P219" s="238">
        <f>O219*H219</f>
        <v>0</v>
      </c>
      <c r="Q219" s="238">
        <v>4.0000000000000003E-05</v>
      </c>
      <c r="R219" s="238">
        <f>Q219*H219</f>
        <v>0.0035752000000000002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165</v>
      </c>
      <c r="AT219" s="240" t="s">
        <v>161</v>
      </c>
      <c r="AU219" s="240" t="s">
        <v>87</v>
      </c>
      <c r="AY219" s="18" t="s">
        <v>158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85</v>
      </c>
      <c r="BK219" s="241">
        <f>ROUND(I219*H219,2)</f>
        <v>0</v>
      </c>
      <c r="BL219" s="18" t="s">
        <v>165</v>
      </c>
      <c r="BM219" s="240" t="s">
        <v>1378</v>
      </c>
    </row>
    <row r="220" s="2" customFormat="1" ht="24.15" customHeight="1">
      <c r="A220" s="39"/>
      <c r="B220" s="40"/>
      <c r="C220" s="228" t="s">
        <v>318</v>
      </c>
      <c r="D220" s="228" t="s">
        <v>161</v>
      </c>
      <c r="E220" s="229" t="s">
        <v>1379</v>
      </c>
      <c r="F220" s="230" t="s">
        <v>1380</v>
      </c>
      <c r="G220" s="231" t="s">
        <v>298</v>
      </c>
      <c r="H220" s="232">
        <v>1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42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165</v>
      </c>
      <c r="AT220" s="240" t="s">
        <v>161</v>
      </c>
      <c r="AU220" s="240" t="s">
        <v>87</v>
      </c>
      <c r="AY220" s="18" t="s">
        <v>158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85</v>
      </c>
      <c r="BK220" s="241">
        <f>ROUND(I220*H220,2)</f>
        <v>0</v>
      </c>
      <c r="BL220" s="18" t="s">
        <v>165</v>
      </c>
      <c r="BM220" s="240" t="s">
        <v>1381</v>
      </c>
    </row>
    <row r="221" s="2" customFormat="1" ht="14.4" customHeight="1">
      <c r="A221" s="39"/>
      <c r="B221" s="40"/>
      <c r="C221" s="228" t="s">
        <v>322</v>
      </c>
      <c r="D221" s="228" t="s">
        <v>161</v>
      </c>
      <c r="E221" s="229" t="s">
        <v>1061</v>
      </c>
      <c r="F221" s="230" t="s">
        <v>1062</v>
      </c>
      <c r="G221" s="231" t="s">
        <v>164</v>
      </c>
      <c r="H221" s="232">
        <v>8.4809999999999999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42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1.3999999999999999</v>
      </c>
      <c r="T221" s="239">
        <f>S221*H221</f>
        <v>11.873399999999998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165</v>
      </c>
      <c r="AT221" s="240" t="s">
        <v>161</v>
      </c>
      <c r="AU221" s="240" t="s">
        <v>87</v>
      </c>
      <c r="AY221" s="18" t="s">
        <v>158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85</v>
      </c>
      <c r="BK221" s="241">
        <f>ROUND(I221*H221,2)</f>
        <v>0</v>
      </c>
      <c r="BL221" s="18" t="s">
        <v>165</v>
      </c>
      <c r="BM221" s="240" t="s">
        <v>1382</v>
      </c>
    </row>
    <row r="222" s="14" customFormat="1">
      <c r="A222" s="14"/>
      <c r="B222" s="258"/>
      <c r="C222" s="259"/>
      <c r="D222" s="244" t="s">
        <v>167</v>
      </c>
      <c r="E222" s="260" t="s">
        <v>1</v>
      </c>
      <c r="F222" s="261" t="s">
        <v>1337</v>
      </c>
      <c r="G222" s="259"/>
      <c r="H222" s="260" t="s">
        <v>1</v>
      </c>
      <c r="I222" s="262"/>
      <c r="J222" s="259"/>
      <c r="K222" s="259"/>
      <c r="L222" s="263"/>
      <c r="M222" s="264"/>
      <c r="N222" s="265"/>
      <c r="O222" s="265"/>
      <c r="P222" s="265"/>
      <c r="Q222" s="265"/>
      <c r="R222" s="265"/>
      <c r="S222" s="265"/>
      <c r="T222" s="26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7" t="s">
        <v>167</v>
      </c>
      <c r="AU222" s="267" t="s">
        <v>87</v>
      </c>
      <c r="AV222" s="14" t="s">
        <v>85</v>
      </c>
      <c r="AW222" s="14" t="s">
        <v>33</v>
      </c>
      <c r="AX222" s="14" t="s">
        <v>77</v>
      </c>
      <c r="AY222" s="267" t="s">
        <v>158</v>
      </c>
    </row>
    <row r="223" s="13" customFormat="1">
      <c r="A223" s="13"/>
      <c r="B223" s="242"/>
      <c r="C223" s="243"/>
      <c r="D223" s="244" t="s">
        <v>167</v>
      </c>
      <c r="E223" s="245" t="s">
        <v>1</v>
      </c>
      <c r="F223" s="246" t="s">
        <v>1383</v>
      </c>
      <c r="G223" s="243"/>
      <c r="H223" s="247">
        <v>4.3499999999999996</v>
      </c>
      <c r="I223" s="248"/>
      <c r="J223" s="243"/>
      <c r="K223" s="243"/>
      <c r="L223" s="249"/>
      <c r="M223" s="250"/>
      <c r="N223" s="251"/>
      <c r="O223" s="251"/>
      <c r="P223" s="251"/>
      <c r="Q223" s="251"/>
      <c r="R223" s="251"/>
      <c r="S223" s="251"/>
      <c r="T223" s="25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3" t="s">
        <v>167</v>
      </c>
      <c r="AU223" s="253" t="s">
        <v>87</v>
      </c>
      <c r="AV223" s="13" t="s">
        <v>87</v>
      </c>
      <c r="AW223" s="13" t="s">
        <v>33</v>
      </c>
      <c r="AX223" s="13" t="s">
        <v>77</v>
      </c>
      <c r="AY223" s="253" t="s">
        <v>158</v>
      </c>
    </row>
    <row r="224" s="14" customFormat="1">
      <c r="A224" s="14"/>
      <c r="B224" s="258"/>
      <c r="C224" s="259"/>
      <c r="D224" s="244" t="s">
        <v>167</v>
      </c>
      <c r="E224" s="260" t="s">
        <v>1</v>
      </c>
      <c r="F224" s="261" t="s">
        <v>1335</v>
      </c>
      <c r="G224" s="259"/>
      <c r="H224" s="260" t="s">
        <v>1</v>
      </c>
      <c r="I224" s="262"/>
      <c r="J224" s="259"/>
      <c r="K224" s="259"/>
      <c r="L224" s="263"/>
      <c r="M224" s="264"/>
      <c r="N224" s="265"/>
      <c r="O224" s="265"/>
      <c r="P224" s="265"/>
      <c r="Q224" s="265"/>
      <c r="R224" s="265"/>
      <c r="S224" s="265"/>
      <c r="T224" s="26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7" t="s">
        <v>167</v>
      </c>
      <c r="AU224" s="267" t="s">
        <v>87</v>
      </c>
      <c r="AV224" s="14" t="s">
        <v>85</v>
      </c>
      <c r="AW224" s="14" t="s">
        <v>33</v>
      </c>
      <c r="AX224" s="14" t="s">
        <v>77</v>
      </c>
      <c r="AY224" s="267" t="s">
        <v>158</v>
      </c>
    </row>
    <row r="225" s="13" customFormat="1">
      <c r="A225" s="13"/>
      <c r="B225" s="242"/>
      <c r="C225" s="243"/>
      <c r="D225" s="244" t="s">
        <v>167</v>
      </c>
      <c r="E225" s="245" t="s">
        <v>1</v>
      </c>
      <c r="F225" s="246" t="s">
        <v>1384</v>
      </c>
      <c r="G225" s="243"/>
      <c r="H225" s="247">
        <v>4.1310000000000002</v>
      </c>
      <c r="I225" s="248"/>
      <c r="J225" s="243"/>
      <c r="K225" s="243"/>
      <c r="L225" s="249"/>
      <c r="M225" s="250"/>
      <c r="N225" s="251"/>
      <c r="O225" s="251"/>
      <c r="P225" s="251"/>
      <c r="Q225" s="251"/>
      <c r="R225" s="251"/>
      <c r="S225" s="251"/>
      <c r="T225" s="25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3" t="s">
        <v>167</v>
      </c>
      <c r="AU225" s="253" t="s">
        <v>87</v>
      </c>
      <c r="AV225" s="13" t="s">
        <v>87</v>
      </c>
      <c r="AW225" s="13" t="s">
        <v>33</v>
      </c>
      <c r="AX225" s="13" t="s">
        <v>77</v>
      </c>
      <c r="AY225" s="253" t="s">
        <v>158</v>
      </c>
    </row>
    <row r="226" s="15" customFormat="1">
      <c r="A226" s="15"/>
      <c r="B226" s="268"/>
      <c r="C226" s="269"/>
      <c r="D226" s="244" t="s">
        <v>167</v>
      </c>
      <c r="E226" s="270" t="s">
        <v>1</v>
      </c>
      <c r="F226" s="271" t="s">
        <v>179</v>
      </c>
      <c r="G226" s="269"/>
      <c r="H226" s="272">
        <v>8.4809999999999999</v>
      </c>
      <c r="I226" s="273"/>
      <c r="J226" s="269"/>
      <c r="K226" s="269"/>
      <c r="L226" s="274"/>
      <c r="M226" s="275"/>
      <c r="N226" s="276"/>
      <c r="O226" s="276"/>
      <c r="P226" s="276"/>
      <c r="Q226" s="276"/>
      <c r="R226" s="276"/>
      <c r="S226" s="276"/>
      <c r="T226" s="27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8" t="s">
        <v>167</v>
      </c>
      <c r="AU226" s="278" t="s">
        <v>87</v>
      </c>
      <c r="AV226" s="15" t="s">
        <v>165</v>
      </c>
      <c r="AW226" s="15" t="s">
        <v>33</v>
      </c>
      <c r="AX226" s="15" t="s">
        <v>85</v>
      </c>
      <c r="AY226" s="278" t="s">
        <v>158</v>
      </c>
    </row>
    <row r="227" s="2" customFormat="1" ht="14.4" customHeight="1">
      <c r="A227" s="39"/>
      <c r="B227" s="40"/>
      <c r="C227" s="228" t="s">
        <v>327</v>
      </c>
      <c r="D227" s="228" t="s">
        <v>161</v>
      </c>
      <c r="E227" s="229" t="s">
        <v>1385</v>
      </c>
      <c r="F227" s="230" t="s">
        <v>1386</v>
      </c>
      <c r="G227" s="231" t="s">
        <v>195</v>
      </c>
      <c r="H227" s="232">
        <v>4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42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0.075999999999999998</v>
      </c>
      <c r="T227" s="239">
        <f>S227*H227</f>
        <v>0.30399999999999999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165</v>
      </c>
      <c r="AT227" s="240" t="s">
        <v>161</v>
      </c>
      <c r="AU227" s="240" t="s">
        <v>87</v>
      </c>
      <c r="AY227" s="18" t="s">
        <v>158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85</v>
      </c>
      <c r="BK227" s="241">
        <f>ROUND(I227*H227,2)</f>
        <v>0</v>
      </c>
      <c r="BL227" s="18" t="s">
        <v>165</v>
      </c>
      <c r="BM227" s="240" t="s">
        <v>1387</v>
      </c>
    </row>
    <row r="228" s="13" customFormat="1">
      <c r="A228" s="13"/>
      <c r="B228" s="242"/>
      <c r="C228" s="243"/>
      <c r="D228" s="244" t="s">
        <v>167</v>
      </c>
      <c r="E228" s="245" t="s">
        <v>1</v>
      </c>
      <c r="F228" s="246" t="s">
        <v>1388</v>
      </c>
      <c r="G228" s="243"/>
      <c r="H228" s="247">
        <v>4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167</v>
      </c>
      <c r="AU228" s="253" t="s">
        <v>87</v>
      </c>
      <c r="AV228" s="13" t="s">
        <v>87</v>
      </c>
      <c r="AW228" s="13" t="s">
        <v>33</v>
      </c>
      <c r="AX228" s="13" t="s">
        <v>85</v>
      </c>
      <c r="AY228" s="253" t="s">
        <v>158</v>
      </c>
    </row>
    <row r="229" s="2" customFormat="1" ht="24.15" customHeight="1">
      <c r="A229" s="39"/>
      <c r="B229" s="40"/>
      <c r="C229" s="228" t="s">
        <v>332</v>
      </c>
      <c r="D229" s="228" t="s">
        <v>161</v>
      </c>
      <c r="E229" s="229" t="s">
        <v>1389</v>
      </c>
      <c r="F229" s="230" t="s">
        <v>1390</v>
      </c>
      <c r="G229" s="231" t="s">
        <v>223</v>
      </c>
      <c r="H229" s="232">
        <v>30</v>
      </c>
      <c r="I229" s="233"/>
      <c r="J229" s="234">
        <f>ROUND(I229*H229,2)</f>
        <v>0</v>
      </c>
      <c r="K229" s="235"/>
      <c r="L229" s="45"/>
      <c r="M229" s="236" t="s">
        <v>1</v>
      </c>
      <c r="N229" s="237" t="s">
        <v>42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0.0060000000000000001</v>
      </c>
      <c r="T229" s="239">
        <f>S229*H229</f>
        <v>0.17999999999999999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165</v>
      </c>
      <c r="AT229" s="240" t="s">
        <v>161</v>
      </c>
      <c r="AU229" s="240" t="s">
        <v>87</v>
      </c>
      <c r="AY229" s="18" t="s">
        <v>158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85</v>
      </c>
      <c r="BK229" s="241">
        <f>ROUND(I229*H229,2)</f>
        <v>0</v>
      </c>
      <c r="BL229" s="18" t="s">
        <v>165</v>
      </c>
      <c r="BM229" s="240" t="s">
        <v>1391</v>
      </c>
    </row>
    <row r="230" s="2" customFormat="1" ht="24.15" customHeight="1">
      <c r="A230" s="39"/>
      <c r="B230" s="40"/>
      <c r="C230" s="228" t="s">
        <v>336</v>
      </c>
      <c r="D230" s="228" t="s">
        <v>161</v>
      </c>
      <c r="E230" s="229" t="s">
        <v>1392</v>
      </c>
      <c r="F230" s="230" t="s">
        <v>1393</v>
      </c>
      <c r="G230" s="231" t="s">
        <v>223</v>
      </c>
      <c r="H230" s="232">
        <v>20</v>
      </c>
      <c r="I230" s="233"/>
      <c r="J230" s="234">
        <f>ROUND(I230*H230,2)</f>
        <v>0</v>
      </c>
      <c r="K230" s="235"/>
      <c r="L230" s="45"/>
      <c r="M230" s="236" t="s">
        <v>1</v>
      </c>
      <c r="N230" s="237" t="s">
        <v>42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0.017999999999999999</v>
      </c>
      <c r="T230" s="239">
        <f>S230*H230</f>
        <v>0.35999999999999999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165</v>
      </c>
      <c r="AT230" s="240" t="s">
        <v>161</v>
      </c>
      <c r="AU230" s="240" t="s">
        <v>87</v>
      </c>
      <c r="AY230" s="18" t="s">
        <v>158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85</v>
      </c>
      <c r="BK230" s="241">
        <f>ROUND(I230*H230,2)</f>
        <v>0</v>
      </c>
      <c r="BL230" s="18" t="s">
        <v>165</v>
      </c>
      <c r="BM230" s="240" t="s">
        <v>1394</v>
      </c>
    </row>
    <row r="231" s="2" customFormat="1" ht="37.8" customHeight="1">
      <c r="A231" s="39"/>
      <c r="B231" s="40"/>
      <c r="C231" s="228" t="s">
        <v>340</v>
      </c>
      <c r="D231" s="228" t="s">
        <v>161</v>
      </c>
      <c r="E231" s="229" t="s">
        <v>1395</v>
      </c>
      <c r="F231" s="230" t="s">
        <v>1396</v>
      </c>
      <c r="G231" s="231" t="s">
        <v>195</v>
      </c>
      <c r="H231" s="232">
        <v>41.609999999999999</v>
      </c>
      <c r="I231" s="233"/>
      <c r="J231" s="234">
        <f>ROUND(I231*H231,2)</f>
        <v>0</v>
      </c>
      <c r="K231" s="235"/>
      <c r="L231" s="45"/>
      <c r="M231" s="236" t="s">
        <v>1</v>
      </c>
      <c r="N231" s="237" t="s">
        <v>42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0.02</v>
      </c>
      <c r="T231" s="239">
        <f>S231*H231</f>
        <v>0.83220000000000005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165</v>
      </c>
      <c r="AT231" s="240" t="s">
        <v>161</v>
      </c>
      <c r="AU231" s="240" t="s">
        <v>87</v>
      </c>
      <c r="AY231" s="18" t="s">
        <v>158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85</v>
      </c>
      <c r="BK231" s="241">
        <f>ROUND(I231*H231,2)</f>
        <v>0</v>
      </c>
      <c r="BL231" s="18" t="s">
        <v>165</v>
      </c>
      <c r="BM231" s="240" t="s">
        <v>1397</v>
      </c>
    </row>
    <row r="232" s="2" customFormat="1" ht="24.15" customHeight="1">
      <c r="A232" s="39"/>
      <c r="B232" s="40"/>
      <c r="C232" s="228" t="s">
        <v>344</v>
      </c>
      <c r="D232" s="228" t="s">
        <v>161</v>
      </c>
      <c r="E232" s="229" t="s">
        <v>1065</v>
      </c>
      <c r="F232" s="230" t="s">
        <v>1398</v>
      </c>
      <c r="G232" s="231" t="s">
        <v>195</v>
      </c>
      <c r="H232" s="232">
        <v>264.39999999999998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42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0.02</v>
      </c>
      <c r="T232" s="239">
        <f>S232*H232</f>
        <v>5.2879999999999994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165</v>
      </c>
      <c r="AT232" s="240" t="s">
        <v>161</v>
      </c>
      <c r="AU232" s="240" t="s">
        <v>87</v>
      </c>
      <c r="AY232" s="18" t="s">
        <v>158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85</v>
      </c>
      <c r="BK232" s="241">
        <f>ROUND(I232*H232,2)</f>
        <v>0</v>
      </c>
      <c r="BL232" s="18" t="s">
        <v>165</v>
      </c>
      <c r="BM232" s="240" t="s">
        <v>1399</v>
      </c>
    </row>
    <row r="233" s="12" customFormat="1" ht="22.8" customHeight="1">
      <c r="A233" s="12"/>
      <c r="B233" s="212"/>
      <c r="C233" s="213"/>
      <c r="D233" s="214" t="s">
        <v>76</v>
      </c>
      <c r="E233" s="226" t="s">
        <v>393</v>
      </c>
      <c r="F233" s="226" t="s">
        <v>394</v>
      </c>
      <c r="G233" s="213"/>
      <c r="H233" s="213"/>
      <c r="I233" s="216"/>
      <c r="J233" s="227">
        <f>BK233</f>
        <v>0</v>
      </c>
      <c r="K233" s="213"/>
      <c r="L233" s="218"/>
      <c r="M233" s="219"/>
      <c r="N233" s="220"/>
      <c r="O233" s="220"/>
      <c r="P233" s="221">
        <f>SUM(P234:P246)</f>
        <v>0</v>
      </c>
      <c r="Q233" s="220"/>
      <c r="R233" s="221">
        <f>SUM(R234:R246)</f>
        <v>0</v>
      </c>
      <c r="S233" s="220"/>
      <c r="T233" s="222">
        <f>SUM(T234:T246)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3" t="s">
        <v>85</v>
      </c>
      <c r="AT233" s="224" t="s">
        <v>76</v>
      </c>
      <c r="AU233" s="224" t="s">
        <v>85</v>
      </c>
      <c r="AY233" s="223" t="s">
        <v>158</v>
      </c>
      <c r="BK233" s="225">
        <f>SUM(BK234:BK246)</f>
        <v>0</v>
      </c>
    </row>
    <row r="234" s="2" customFormat="1" ht="24.15" customHeight="1">
      <c r="A234" s="39"/>
      <c r="B234" s="40"/>
      <c r="C234" s="228" t="s">
        <v>348</v>
      </c>
      <c r="D234" s="228" t="s">
        <v>161</v>
      </c>
      <c r="E234" s="229" t="s">
        <v>1400</v>
      </c>
      <c r="F234" s="230" t="s">
        <v>1401</v>
      </c>
      <c r="G234" s="231" t="s">
        <v>387</v>
      </c>
      <c r="H234" s="232">
        <v>20.550999999999998</v>
      </c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42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165</v>
      </c>
      <c r="AT234" s="240" t="s">
        <v>161</v>
      </c>
      <c r="AU234" s="240" t="s">
        <v>87</v>
      </c>
      <c r="AY234" s="18" t="s">
        <v>158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85</v>
      </c>
      <c r="BK234" s="241">
        <f>ROUND(I234*H234,2)</f>
        <v>0</v>
      </c>
      <c r="BL234" s="18" t="s">
        <v>165</v>
      </c>
      <c r="BM234" s="240" t="s">
        <v>1402</v>
      </c>
    </row>
    <row r="235" s="2" customFormat="1" ht="24.15" customHeight="1">
      <c r="A235" s="39"/>
      <c r="B235" s="40"/>
      <c r="C235" s="228" t="s">
        <v>353</v>
      </c>
      <c r="D235" s="228" t="s">
        <v>161</v>
      </c>
      <c r="E235" s="229" t="s">
        <v>405</v>
      </c>
      <c r="F235" s="230" t="s">
        <v>1403</v>
      </c>
      <c r="G235" s="231" t="s">
        <v>387</v>
      </c>
      <c r="H235" s="232">
        <v>20.550999999999998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42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165</v>
      </c>
      <c r="AT235" s="240" t="s">
        <v>161</v>
      </c>
      <c r="AU235" s="240" t="s">
        <v>87</v>
      </c>
      <c r="AY235" s="18" t="s">
        <v>158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85</v>
      </c>
      <c r="BK235" s="241">
        <f>ROUND(I235*H235,2)</f>
        <v>0</v>
      </c>
      <c r="BL235" s="18" t="s">
        <v>165</v>
      </c>
      <c r="BM235" s="240" t="s">
        <v>1404</v>
      </c>
    </row>
    <row r="236" s="2" customFormat="1" ht="24.15" customHeight="1">
      <c r="A236" s="39"/>
      <c r="B236" s="40"/>
      <c r="C236" s="228" t="s">
        <v>360</v>
      </c>
      <c r="D236" s="228" t="s">
        <v>161</v>
      </c>
      <c r="E236" s="229" t="s">
        <v>409</v>
      </c>
      <c r="F236" s="230" t="s">
        <v>410</v>
      </c>
      <c r="G236" s="231" t="s">
        <v>387</v>
      </c>
      <c r="H236" s="232">
        <v>390.46899999999999</v>
      </c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42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165</v>
      </c>
      <c r="AT236" s="240" t="s">
        <v>161</v>
      </c>
      <c r="AU236" s="240" t="s">
        <v>87</v>
      </c>
      <c r="AY236" s="18" t="s">
        <v>158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85</v>
      </c>
      <c r="BK236" s="241">
        <f>ROUND(I236*H236,2)</f>
        <v>0</v>
      </c>
      <c r="BL236" s="18" t="s">
        <v>165</v>
      </c>
      <c r="BM236" s="240" t="s">
        <v>1405</v>
      </c>
    </row>
    <row r="237" s="13" customFormat="1">
      <c r="A237" s="13"/>
      <c r="B237" s="242"/>
      <c r="C237" s="243"/>
      <c r="D237" s="244" t="s">
        <v>167</v>
      </c>
      <c r="E237" s="243"/>
      <c r="F237" s="246" t="s">
        <v>1406</v>
      </c>
      <c r="G237" s="243"/>
      <c r="H237" s="247">
        <v>390.46899999999999</v>
      </c>
      <c r="I237" s="248"/>
      <c r="J237" s="243"/>
      <c r="K237" s="243"/>
      <c r="L237" s="249"/>
      <c r="M237" s="250"/>
      <c r="N237" s="251"/>
      <c r="O237" s="251"/>
      <c r="P237" s="251"/>
      <c r="Q237" s="251"/>
      <c r="R237" s="251"/>
      <c r="S237" s="251"/>
      <c r="T237" s="25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3" t="s">
        <v>167</v>
      </c>
      <c r="AU237" s="253" t="s">
        <v>87</v>
      </c>
      <c r="AV237" s="13" t="s">
        <v>87</v>
      </c>
      <c r="AW237" s="13" t="s">
        <v>4</v>
      </c>
      <c r="AX237" s="13" t="s">
        <v>85</v>
      </c>
      <c r="AY237" s="253" t="s">
        <v>158</v>
      </c>
    </row>
    <row r="238" s="2" customFormat="1" ht="24.15" customHeight="1">
      <c r="A238" s="39"/>
      <c r="B238" s="40"/>
      <c r="C238" s="228" t="s">
        <v>368</v>
      </c>
      <c r="D238" s="228" t="s">
        <v>161</v>
      </c>
      <c r="E238" s="229" t="s">
        <v>414</v>
      </c>
      <c r="F238" s="230" t="s">
        <v>415</v>
      </c>
      <c r="G238" s="231" t="s">
        <v>387</v>
      </c>
      <c r="H238" s="232">
        <v>2.5579999999999998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42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165</v>
      </c>
      <c r="AT238" s="240" t="s">
        <v>161</v>
      </c>
      <c r="AU238" s="240" t="s">
        <v>87</v>
      </c>
      <c r="AY238" s="18" t="s">
        <v>158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85</v>
      </c>
      <c r="BK238" s="241">
        <f>ROUND(I238*H238,2)</f>
        <v>0</v>
      </c>
      <c r="BL238" s="18" t="s">
        <v>165</v>
      </c>
      <c r="BM238" s="240" t="s">
        <v>1407</v>
      </c>
    </row>
    <row r="239" s="13" customFormat="1">
      <c r="A239" s="13"/>
      <c r="B239" s="242"/>
      <c r="C239" s="243"/>
      <c r="D239" s="244" t="s">
        <v>167</v>
      </c>
      <c r="E239" s="245" t="s">
        <v>1</v>
      </c>
      <c r="F239" s="246" t="s">
        <v>1408</v>
      </c>
      <c r="G239" s="243"/>
      <c r="H239" s="247">
        <v>20.550999999999998</v>
      </c>
      <c r="I239" s="248"/>
      <c r="J239" s="243"/>
      <c r="K239" s="243"/>
      <c r="L239" s="249"/>
      <c r="M239" s="250"/>
      <c r="N239" s="251"/>
      <c r="O239" s="251"/>
      <c r="P239" s="251"/>
      <c r="Q239" s="251"/>
      <c r="R239" s="251"/>
      <c r="S239" s="251"/>
      <c r="T239" s="25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3" t="s">
        <v>167</v>
      </c>
      <c r="AU239" s="253" t="s">
        <v>87</v>
      </c>
      <c r="AV239" s="13" t="s">
        <v>87</v>
      </c>
      <c r="AW239" s="13" t="s">
        <v>33</v>
      </c>
      <c r="AX239" s="13" t="s">
        <v>77</v>
      </c>
      <c r="AY239" s="253" t="s">
        <v>158</v>
      </c>
    </row>
    <row r="240" s="13" customFormat="1">
      <c r="A240" s="13"/>
      <c r="B240" s="242"/>
      <c r="C240" s="243"/>
      <c r="D240" s="244" t="s">
        <v>167</v>
      </c>
      <c r="E240" s="245" t="s">
        <v>1</v>
      </c>
      <c r="F240" s="246" t="s">
        <v>1409</v>
      </c>
      <c r="G240" s="243"/>
      <c r="H240" s="247">
        <v>-17.992999999999999</v>
      </c>
      <c r="I240" s="248"/>
      <c r="J240" s="243"/>
      <c r="K240" s="243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167</v>
      </c>
      <c r="AU240" s="253" t="s">
        <v>87</v>
      </c>
      <c r="AV240" s="13" t="s">
        <v>87</v>
      </c>
      <c r="AW240" s="13" t="s">
        <v>33</v>
      </c>
      <c r="AX240" s="13" t="s">
        <v>77</v>
      </c>
      <c r="AY240" s="253" t="s">
        <v>158</v>
      </c>
    </row>
    <row r="241" s="15" customFormat="1">
      <c r="A241" s="15"/>
      <c r="B241" s="268"/>
      <c r="C241" s="269"/>
      <c r="D241" s="244" t="s">
        <v>167</v>
      </c>
      <c r="E241" s="270" t="s">
        <v>1</v>
      </c>
      <c r="F241" s="271" t="s">
        <v>179</v>
      </c>
      <c r="G241" s="269"/>
      <c r="H241" s="272">
        <v>2.5579999999999998</v>
      </c>
      <c r="I241" s="273"/>
      <c r="J241" s="269"/>
      <c r="K241" s="269"/>
      <c r="L241" s="274"/>
      <c r="M241" s="275"/>
      <c r="N241" s="276"/>
      <c r="O241" s="276"/>
      <c r="P241" s="276"/>
      <c r="Q241" s="276"/>
      <c r="R241" s="276"/>
      <c r="S241" s="276"/>
      <c r="T241" s="27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8" t="s">
        <v>167</v>
      </c>
      <c r="AU241" s="278" t="s">
        <v>87</v>
      </c>
      <c r="AV241" s="15" t="s">
        <v>165</v>
      </c>
      <c r="AW241" s="15" t="s">
        <v>33</v>
      </c>
      <c r="AX241" s="15" t="s">
        <v>85</v>
      </c>
      <c r="AY241" s="278" t="s">
        <v>158</v>
      </c>
    </row>
    <row r="242" s="2" customFormat="1" ht="24.15" customHeight="1">
      <c r="A242" s="39"/>
      <c r="B242" s="40"/>
      <c r="C242" s="228" t="s">
        <v>372</v>
      </c>
      <c r="D242" s="228" t="s">
        <v>161</v>
      </c>
      <c r="E242" s="229" t="s">
        <v>420</v>
      </c>
      <c r="F242" s="230" t="s">
        <v>1410</v>
      </c>
      <c r="G242" s="231" t="s">
        <v>387</v>
      </c>
      <c r="H242" s="232">
        <v>17.992999999999999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42</v>
      </c>
      <c r="O242" s="92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165</v>
      </c>
      <c r="AT242" s="240" t="s">
        <v>161</v>
      </c>
      <c r="AU242" s="240" t="s">
        <v>87</v>
      </c>
      <c r="AY242" s="18" t="s">
        <v>158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85</v>
      </c>
      <c r="BK242" s="241">
        <f>ROUND(I242*H242,2)</f>
        <v>0</v>
      </c>
      <c r="BL242" s="18" t="s">
        <v>165</v>
      </c>
      <c r="BM242" s="240" t="s">
        <v>1411</v>
      </c>
    </row>
    <row r="243" s="13" customFormat="1">
      <c r="A243" s="13"/>
      <c r="B243" s="242"/>
      <c r="C243" s="243"/>
      <c r="D243" s="244" t="s">
        <v>167</v>
      </c>
      <c r="E243" s="245" t="s">
        <v>1</v>
      </c>
      <c r="F243" s="246" t="s">
        <v>1412</v>
      </c>
      <c r="G243" s="243"/>
      <c r="H243" s="247">
        <v>11.872999999999999</v>
      </c>
      <c r="I243" s="248"/>
      <c r="J243" s="243"/>
      <c r="K243" s="243"/>
      <c r="L243" s="249"/>
      <c r="M243" s="250"/>
      <c r="N243" s="251"/>
      <c r="O243" s="251"/>
      <c r="P243" s="251"/>
      <c r="Q243" s="251"/>
      <c r="R243" s="251"/>
      <c r="S243" s="251"/>
      <c r="T243" s="25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3" t="s">
        <v>167</v>
      </c>
      <c r="AU243" s="253" t="s">
        <v>87</v>
      </c>
      <c r="AV243" s="13" t="s">
        <v>87</v>
      </c>
      <c r="AW243" s="13" t="s">
        <v>33</v>
      </c>
      <c r="AX243" s="13" t="s">
        <v>77</v>
      </c>
      <c r="AY243" s="253" t="s">
        <v>158</v>
      </c>
    </row>
    <row r="244" s="13" customFormat="1">
      <c r="A244" s="13"/>
      <c r="B244" s="242"/>
      <c r="C244" s="243"/>
      <c r="D244" s="244" t="s">
        <v>167</v>
      </c>
      <c r="E244" s="245" t="s">
        <v>1</v>
      </c>
      <c r="F244" s="246" t="s">
        <v>1413</v>
      </c>
      <c r="G244" s="243"/>
      <c r="H244" s="247">
        <v>0.83199999999999996</v>
      </c>
      <c r="I244" s="248"/>
      <c r="J244" s="243"/>
      <c r="K244" s="243"/>
      <c r="L244" s="249"/>
      <c r="M244" s="250"/>
      <c r="N244" s="251"/>
      <c r="O244" s="251"/>
      <c r="P244" s="251"/>
      <c r="Q244" s="251"/>
      <c r="R244" s="251"/>
      <c r="S244" s="251"/>
      <c r="T244" s="25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3" t="s">
        <v>167</v>
      </c>
      <c r="AU244" s="253" t="s">
        <v>87</v>
      </c>
      <c r="AV244" s="13" t="s">
        <v>87</v>
      </c>
      <c r="AW244" s="13" t="s">
        <v>33</v>
      </c>
      <c r="AX244" s="13" t="s">
        <v>77</v>
      </c>
      <c r="AY244" s="253" t="s">
        <v>158</v>
      </c>
    </row>
    <row r="245" s="13" customFormat="1">
      <c r="A245" s="13"/>
      <c r="B245" s="242"/>
      <c r="C245" s="243"/>
      <c r="D245" s="244" t="s">
        <v>167</v>
      </c>
      <c r="E245" s="245" t="s">
        <v>1</v>
      </c>
      <c r="F245" s="246" t="s">
        <v>1414</v>
      </c>
      <c r="G245" s="243"/>
      <c r="H245" s="247">
        <v>5.2880000000000003</v>
      </c>
      <c r="I245" s="248"/>
      <c r="J245" s="243"/>
      <c r="K245" s="243"/>
      <c r="L245" s="249"/>
      <c r="M245" s="250"/>
      <c r="N245" s="251"/>
      <c r="O245" s="251"/>
      <c r="P245" s="251"/>
      <c r="Q245" s="251"/>
      <c r="R245" s="251"/>
      <c r="S245" s="251"/>
      <c r="T245" s="25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3" t="s">
        <v>167</v>
      </c>
      <c r="AU245" s="253" t="s">
        <v>87</v>
      </c>
      <c r="AV245" s="13" t="s">
        <v>87</v>
      </c>
      <c r="AW245" s="13" t="s">
        <v>33</v>
      </c>
      <c r="AX245" s="13" t="s">
        <v>77</v>
      </c>
      <c r="AY245" s="253" t="s">
        <v>158</v>
      </c>
    </row>
    <row r="246" s="15" customFormat="1">
      <c r="A246" s="15"/>
      <c r="B246" s="268"/>
      <c r="C246" s="269"/>
      <c r="D246" s="244" t="s">
        <v>167</v>
      </c>
      <c r="E246" s="270" t="s">
        <v>1</v>
      </c>
      <c r="F246" s="271" t="s">
        <v>179</v>
      </c>
      <c r="G246" s="269"/>
      <c r="H246" s="272">
        <v>17.993000000000002</v>
      </c>
      <c r="I246" s="273"/>
      <c r="J246" s="269"/>
      <c r="K246" s="269"/>
      <c r="L246" s="274"/>
      <c r="M246" s="275"/>
      <c r="N246" s="276"/>
      <c r="O246" s="276"/>
      <c r="P246" s="276"/>
      <c r="Q246" s="276"/>
      <c r="R246" s="276"/>
      <c r="S246" s="276"/>
      <c r="T246" s="27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8" t="s">
        <v>167</v>
      </c>
      <c r="AU246" s="278" t="s">
        <v>87</v>
      </c>
      <c r="AV246" s="15" t="s">
        <v>165</v>
      </c>
      <c r="AW246" s="15" t="s">
        <v>33</v>
      </c>
      <c r="AX246" s="15" t="s">
        <v>85</v>
      </c>
      <c r="AY246" s="278" t="s">
        <v>158</v>
      </c>
    </row>
    <row r="247" s="12" customFormat="1" ht="22.8" customHeight="1">
      <c r="A247" s="12"/>
      <c r="B247" s="212"/>
      <c r="C247" s="213"/>
      <c r="D247" s="214" t="s">
        <v>76</v>
      </c>
      <c r="E247" s="226" t="s">
        <v>423</v>
      </c>
      <c r="F247" s="226" t="s">
        <v>424</v>
      </c>
      <c r="G247" s="213"/>
      <c r="H247" s="213"/>
      <c r="I247" s="216"/>
      <c r="J247" s="227">
        <f>BK247</f>
        <v>0</v>
      </c>
      <c r="K247" s="213"/>
      <c r="L247" s="218"/>
      <c r="M247" s="219"/>
      <c r="N247" s="220"/>
      <c r="O247" s="220"/>
      <c r="P247" s="221">
        <f>P248</f>
        <v>0</v>
      </c>
      <c r="Q247" s="220"/>
      <c r="R247" s="221">
        <f>R248</f>
        <v>0</v>
      </c>
      <c r="S247" s="220"/>
      <c r="T247" s="222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3" t="s">
        <v>85</v>
      </c>
      <c r="AT247" s="224" t="s">
        <v>76</v>
      </c>
      <c r="AU247" s="224" t="s">
        <v>85</v>
      </c>
      <c r="AY247" s="223" t="s">
        <v>158</v>
      </c>
      <c r="BK247" s="225">
        <f>BK248</f>
        <v>0</v>
      </c>
    </row>
    <row r="248" s="2" customFormat="1" ht="14.4" customHeight="1">
      <c r="A248" s="39"/>
      <c r="B248" s="40"/>
      <c r="C248" s="228" t="s">
        <v>376</v>
      </c>
      <c r="D248" s="228" t="s">
        <v>161</v>
      </c>
      <c r="E248" s="229" t="s">
        <v>426</v>
      </c>
      <c r="F248" s="230" t="s">
        <v>427</v>
      </c>
      <c r="G248" s="231" t="s">
        <v>387</v>
      </c>
      <c r="H248" s="232">
        <v>30.664000000000001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42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165</v>
      </c>
      <c r="AT248" s="240" t="s">
        <v>161</v>
      </c>
      <c r="AU248" s="240" t="s">
        <v>87</v>
      </c>
      <c r="AY248" s="18" t="s">
        <v>158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85</v>
      </c>
      <c r="BK248" s="241">
        <f>ROUND(I248*H248,2)</f>
        <v>0</v>
      </c>
      <c r="BL248" s="18" t="s">
        <v>165</v>
      </c>
      <c r="BM248" s="240" t="s">
        <v>1415</v>
      </c>
    </row>
    <row r="249" s="12" customFormat="1" ht="25.92" customHeight="1">
      <c r="A249" s="12"/>
      <c r="B249" s="212"/>
      <c r="C249" s="213"/>
      <c r="D249" s="214" t="s">
        <v>76</v>
      </c>
      <c r="E249" s="215" t="s">
        <v>429</v>
      </c>
      <c r="F249" s="215" t="s">
        <v>430</v>
      </c>
      <c r="G249" s="213"/>
      <c r="H249" s="213"/>
      <c r="I249" s="216"/>
      <c r="J249" s="217">
        <f>BK249</f>
        <v>0</v>
      </c>
      <c r="K249" s="213"/>
      <c r="L249" s="218"/>
      <c r="M249" s="219"/>
      <c r="N249" s="220"/>
      <c r="O249" s="220"/>
      <c r="P249" s="221">
        <f>P250+P270+P275+P282+P290+P307+P310+P313+P318+P327+P343+P358+P394+P416+P429</f>
        <v>0</v>
      </c>
      <c r="Q249" s="220"/>
      <c r="R249" s="221">
        <f>R250+R270+R275+R282+R290+R307+R310+R313+R318+R327+R343+R358+R394+R416+R429</f>
        <v>2.0111209499999996</v>
      </c>
      <c r="S249" s="220"/>
      <c r="T249" s="222">
        <f>T250+T270+T275+T282+T290+T307+T310+T313+T318+T327+T343+T358+T394+T416+T429</f>
        <v>1.71292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3" t="s">
        <v>87</v>
      </c>
      <c r="AT249" s="224" t="s">
        <v>76</v>
      </c>
      <c r="AU249" s="224" t="s">
        <v>77</v>
      </c>
      <c r="AY249" s="223" t="s">
        <v>158</v>
      </c>
      <c r="BK249" s="225">
        <f>BK250+BK270+BK275+BK282+BK290+BK307+BK310+BK313+BK318+BK327+BK343+BK358+BK394+BK416+BK429</f>
        <v>0</v>
      </c>
    </row>
    <row r="250" s="12" customFormat="1" ht="22.8" customHeight="1">
      <c r="A250" s="12"/>
      <c r="B250" s="212"/>
      <c r="C250" s="213"/>
      <c r="D250" s="214" t="s">
        <v>76</v>
      </c>
      <c r="E250" s="226" t="s">
        <v>1100</v>
      </c>
      <c r="F250" s="226" t="s">
        <v>1101</v>
      </c>
      <c r="G250" s="213"/>
      <c r="H250" s="213"/>
      <c r="I250" s="216"/>
      <c r="J250" s="227">
        <f>BK250</f>
        <v>0</v>
      </c>
      <c r="K250" s="213"/>
      <c r="L250" s="218"/>
      <c r="M250" s="219"/>
      <c r="N250" s="220"/>
      <c r="O250" s="220"/>
      <c r="P250" s="221">
        <f>SUM(P251:P269)</f>
        <v>0</v>
      </c>
      <c r="Q250" s="220"/>
      <c r="R250" s="221">
        <f>SUM(R251:R269)</f>
        <v>0.1885947</v>
      </c>
      <c r="S250" s="220"/>
      <c r="T250" s="222">
        <f>SUM(T251:T269)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3" t="s">
        <v>87</v>
      </c>
      <c r="AT250" s="224" t="s">
        <v>76</v>
      </c>
      <c r="AU250" s="224" t="s">
        <v>85</v>
      </c>
      <c r="AY250" s="223" t="s">
        <v>158</v>
      </c>
      <c r="BK250" s="225">
        <f>SUM(BK251:BK269)</f>
        <v>0</v>
      </c>
    </row>
    <row r="251" s="2" customFormat="1" ht="24.15" customHeight="1">
      <c r="A251" s="39"/>
      <c r="B251" s="40"/>
      <c r="C251" s="228" t="s">
        <v>380</v>
      </c>
      <c r="D251" s="228" t="s">
        <v>161</v>
      </c>
      <c r="E251" s="229" t="s">
        <v>1102</v>
      </c>
      <c r="F251" s="230" t="s">
        <v>1103</v>
      </c>
      <c r="G251" s="231" t="s">
        <v>195</v>
      </c>
      <c r="H251" s="232">
        <v>28.27</v>
      </c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42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249</v>
      </c>
      <c r="AT251" s="240" t="s">
        <v>161</v>
      </c>
      <c r="AU251" s="240" t="s">
        <v>87</v>
      </c>
      <c r="AY251" s="18" t="s">
        <v>158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85</v>
      </c>
      <c r="BK251" s="241">
        <f>ROUND(I251*H251,2)</f>
        <v>0</v>
      </c>
      <c r="BL251" s="18" t="s">
        <v>249</v>
      </c>
      <c r="BM251" s="240" t="s">
        <v>1416</v>
      </c>
    </row>
    <row r="252" s="2" customFormat="1" ht="14.4" customHeight="1">
      <c r="A252" s="39"/>
      <c r="B252" s="40"/>
      <c r="C252" s="290" t="s">
        <v>384</v>
      </c>
      <c r="D252" s="290" t="s">
        <v>290</v>
      </c>
      <c r="E252" s="291" t="s">
        <v>1105</v>
      </c>
      <c r="F252" s="292" t="s">
        <v>1106</v>
      </c>
      <c r="G252" s="293" t="s">
        <v>387</v>
      </c>
      <c r="H252" s="294">
        <v>0.0080000000000000002</v>
      </c>
      <c r="I252" s="295"/>
      <c r="J252" s="296">
        <f>ROUND(I252*H252,2)</f>
        <v>0</v>
      </c>
      <c r="K252" s="297"/>
      <c r="L252" s="298"/>
      <c r="M252" s="299" t="s">
        <v>1</v>
      </c>
      <c r="N252" s="300" t="s">
        <v>42</v>
      </c>
      <c r="O252" s="92"/>
      <c r="P252" s="238">
        <f>O252*H252</f>
        <v>0</v>
      </c>
      <c r="Q252" s="238">
        <v>1</v>
      </c>
      <c r="R252" s="238">
        <f>Q252*H252</f>
        <v>0.0080000000000000002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336</v>
      </c>
      <c r="AT252" s="240" t="s">
        <v>290</v>
      </c>
      <c r="AU252" s="240" t="s">
        <v>87</v>
      </c>
      <c r="AY252" s="18" t="s">
        <v>158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85</v>
      </c>
      <c r="BK252" s="241">
        <f>ROUND(I252*H252,2)</f>
        <v>0</v>
      </c>
      <c r="BL252" s="18" t="s">
        <v>249</v>
      </c>
      <c r="BM252" s="240" t="s">
        <v>1417</v>
      </c>
    </row>
    <row r="253" s="13" customFormat="1">
      <c r="A253" s="13"/>
      <c r="B253" s="242"/>
      <c r="C253" s="243"/>
      <c r="D253" s="244" t="s">
        <v>167</v>
      </c>
      <c r="E253" s="243"/>
      <c r="F253" s="246" t="s">
        <v>1418</v>
      </c>
      <c r="G253" s="243"/>
      <c r="H253" s="247">
        <v>0.0080000000000000002</v>
      </c>
      <c r="I253" s="248"/>
      <c r="J253" s="243"/>
      <c r="K253" s="243"/>
      <c r="L253" s="249"/>
      <c r="M253" s="250"/>
      <c r="N253" s="251"/>
      <c r="O253" s="251"/>
      <c r="P253" s="251"/>
      <c r="Q253" s="251"/>
      <c r="R253" s="251"/>
      <c r="S253" s="251"/>
      <c r="T253" s="25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3" t="s">
        <v>167</v>
      </c>
      <c r="AU253" s="253" t="s">
        <v>87</v>
      </c>
      <c r="AV253" s="13" t="s">
        <v>87</v>
      </c>
      <c r="AW253" s="13" t="s">
        <v>4</v>
      </c>
      <c r="AX253" s="13" t="s">
        <v>85</v>
      </c>
      <c r="AY253" s="253" t="s">
        <v>158</v>
      </c>
    </row>
    <row r="254" s="2" customFormat="1" ht="24.15" customHeight="1">
      <c r="A254" s="39"/>
      <c r="B254" s="40"/>
      <c r="C254" s="228" t="s">
        <v>389</v>
      </c>
      <c r="D254" s="228" t="s">
        <v>161</v>
      </c>
      <c r="E254" s="229" t="s">
        <v>1419</v>
      </c>
      <c r="F254" s="230" t="s">
        <v>1420</v>
      </c>
      <c r="G254" s="231" t="s">
        <v>195</v>
      </c>
      <c r="H254" s="232">
        <v>4.5899999999999999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42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249</v>
      </c>
      <c r="AT254" s="240" t="s">
        <v>161</v>
      </c>
      <c r="AU254" s="240" t="s">
        <v>87</v>
      </c>
      <c r="AY254" s="18" t="s">
        <v>158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85</v>
      </c>
      <c r="BK254" s="241">
        <f>ROUND(I254*H254,2)</f>
        <v>0</v>
      </c>
      <c r="BL254" s="18" t="s">
        <v>249</v>
      </c>
      <c r="BM254" s="240" t="s">
        <v>1421</v>
      </c>
    </row>
    <row r="255" s="14" customFormat="1">
      <c r="A255" s="14"/>
      <c r="B255" s="258"/>
      <c r="C255" s="259"/>
      <c r="D255" s="244" t="s">
        <v>167</v>
      </c>
      <c r="E255" s="260" t="s">
        <v>1</v>
      </c>
      <c r="F255" s="261" t="s">
        <v>1422</v>
      </c>
      <c r="G255" s="259"/>
      <c r="H255" s="260" t="s">
        <v>1</v>
      </c>
      <c r="I255" s="262"/>
      <c r="J255" s="259"/>
      <c r="K255" s="259"/>
      <c r="L255" s="263"/>
      <c r="M255" s="264"/>
      <c r="N255" s="265"/>
      <c r="O255" s="265"/>
      <c r="P255" s="265"/>
      <c r="Q255" s="265"/>
      <c r="R255" s="265"/>
      <c r="S255" s="265"/>
      <c r="T255" s="26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7" t="s">
        <v>167</v>
      </c>
      <c r="AU255" s="267" t="s">
        <v>87</v>
      </c>
      <c r="AV255" s="14" t="s">
        <v>85</v>
      </c>
      <c r="AW255" s="14" t="s">
        <v>33</v>
      </c>
      <c r="AX255" s="14" t="s">
        <v>77</v>
      </c>
      <c r="AY255" s="267" t="s">
        <v>158</v>
      </c>
    </row>
    <row r="256" s="13" customFormat="1">
      <c r="A256" s="13"/>
      <c r="B256" s="242"/>
      <c r="C256" s="243"/>
      <c r="D256" s="244" t="s">
        <v>167</v>
      </c>
      <c r="E256" s="245" t="s">
        <v>1</v>
      </c>
      <c r="F256" s="246" t="s">
        <v>1423</v>
      </c>
      <c r="G256" s="243"/>
      <c r="H256" s="247">
        <v>1.53</v>
      </c>
      <c r="I256" s="248"/>
      <c r="J256" s="243"/>
      <c r="K256" s="243"/>
      <c r="L256" s="249"/>
      <c r="M256" s="250"/>
      <c r="N256" s="251"/>
      <c r="O256" s="251"/>
      <c r="P256" s="251"/>
      <c r="Q256" s="251"/>
      <c r="R256" s="251"/>
      <c r="S256" s="251"/>
      <c r="T256" s="25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3" t="s">
        <v>167</v>
      </c>
      <c r="AU256" s="253" t="s">
        <v>87</v>
      </c>
      <c r="AV256" s="13" t="s">
        <v>87</v>
      </c>
      <c r="AW256" s="13" t="s">
        <v>33</v>
      </c>
      <c r="AX256" s="13" t="s">
        <v>77</v>
      </c>
      <c r="AY256" s="253" t="s">
        <v>158</v>
      </c>
    </row>
    <row r="257" s="14" customFormat="1">
      <c r="A257" s="14"/>
      <c r="B257" s="258"/>
      <c r="C257" s="259"/>
      <c r="D257" s="244" t="s">
        <v>167</v>
      </c>
      <c r="E257" s="260" t="s">
        <v>1</v>
      </c>
      <c r="F257" s="261" t="s">
        <v>1424</v>
      </c>
      <c r="G257" s="259"/>
      <c r="H257" s="260" t="s">
        <v>1</v>
      </c>
      <c r="I257" s="262"/>
      <c r="J257" s="259"/>
      <c r="K257" s="259"/>
      <c r="L257" s="263"/>
      <c r="M257" s="264"/>
      <c r="N257" s="265"/>
      <c r="O257" s="265"/>
      <c r="P257" s="265"/>
      <c r="Q257" s="265"/>
      <c r="R257" s="265"/>
      <c r="S257" s="265"/>
      <c r="T257" s="26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7" t="s">
        <v>167</v>
      </c>
      <c r="AU257" s="267" t="s">
        <v>87</v>
      </c>
      <c r="AV257" s="14" t="s">
        <v>85</v>
      </c>
      <c r="AW257" s="14" t="s">
        <v>33</v>
      </c>
      <c r="AX257" s="14" t="s">
        <v>77</v>
      </c>
      <c r="AY257" s="267" t="s">
        <v>158</v>
      </c>
    </row>
    <row r="258" s="13" customFormat="1">
      <c r="A258" s="13"/>
      <c r="B258" s="242"/>
      <c r="C258" s="243"/>
      <c r="D258" s="244" t="s">
        <v>167</v>
      </c>
      <c r="E258" s="245" t="s">
        <v>1</v>
      </c>
      <c r="F258" s="246" t="s">
        <v>1425</v>
      </c>
      <c r="G258" s="243"/>
      <c r="H258" s="247">
        <v>3.0600000000000001</v>
      </c>
      <c r="I258" s="248"/>
      <c r="J258" s="243"/>
      <c r="K258" s="243"/>
      <c r="L258" s="249"/>
      <c r="M258" s="250"/>
      <c r="N258" s="251"/>
      <c r="O258" s="251"/>
      <c r="P258" s="251"/>
      <c r="Q258" s="251"/>
      <c r="R258" s="251"/>
      <c r="S258" s="251"/>
      <c r="T258" s="25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3" t="s">
        <v>167</v>
      </c>
      <c r="AU258" s="253" t="s">
        <v>87</v>
      </c>
      <c r="AV258" s="13" t="s">
        <v>87</v>
      </c>
      <c r="AW258" s="13" t="s">
        <v>33</v>
      </c>
      <c r="AX258" s="13" t="s">
        <v>77</v>
      </c>
      <c r="AY258" s="253" t="s">
        <v>158</v>
      </c>
    </row>
    <row r="259" s="15" customFormat="1">
      <c r="A259" s="15"/>
      <c r="B259" s="268"/>
      <c r="C259" s="269"/>
      <c r="D259" s="244" t="s">
        <v>167</v>
      </c>
      <c r="E259" s="270" t="s">
        <v>1</v>
      </c>
      <c r="F259" s="271" t="s">
        <v>179</v>
      </c>
      <c r="G259" s="269"/>
      <c r="H259" s="272">
        <v>4.5899999999999999</v>
      </c>
      <c r="I259" s="273"/>
      <c r="J259" s="269"/>
      <c r="K259" s="269"/>
      <c r="L259" s="274"/>
      <c r="M259" s="275"/>
      <c r="N259" s="276"/>
      <c r="O259" s="276"/>
      <c r="P259" s="276"/>
      <c r="Q259" s="276"/>
      <c r="R259" s="276"/>
      <c r="S259" s="276"/>
      <c r="T259" s="27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8" t="s">
        <v>167</v>
      </c>
      <c r="AU259" s="278" t="s">
        <v>87</v>
      </c>
      <c r="AV259" s="15" t="s">
        <v>165</v>
      </c>
      <c r="AW259" s="15" t="s">
        <v>33</v>
      </c>
      <c r="AX259" s="15" t="s">
        <v>85</v>
      </c>
      <c r="AY259" s="278" t="s">
        <v>158</v>
      </c>
    </row>
    <row r="260" s="2" customFormat="1" ht="24.15" customHeight="1">
      <c r="A260" s="39"/>
      <c r="B260" s="40"/>
      <c r="C260" s="290" t="s">
        <v>395</v>
      </c>
      <c r="D260" s="290" t="s">
        <v>290</v>
      </c>
      <c r="E260" s="291" t="s">
        <v>1426</v>
      </c>
      <c r="F260" s="292" t="s">
        <v>1427</v>
      </c>
      <c r="G260" s="293" t="s">
        <v>658</v>
      </c>
      <c r="H260" s="294">
        <v>6.8849999999999998</v>
      </c>
      <c r="I260" s="295"/>
      <c r="J260" s="296">
        <f>ROUND(I260*H260,2)</f>
        <v>0</v>
      </c>
      <c r="K260" s="297"/>
      <c r="L260" s="298"/>
      <c r="M260" s="299" t="s">
        <v>1</v>
      </c>
      <c r="N260" s="300" t="s">
        <v>42</v>
      </c>
      <c r="O260" s="92"/>
      <c r="P260" s="238">
        <f>O260*H260</f>
        <v>0</v>
      </c>
      <c r="Q260" s="238">
        <v>0.001</v>
      </c>
      <c r="R260" s="238">
        <f>Q260*H260</f>
        <v>0.0068849999999999996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336</v>
      </c>
      <c r="AT260" s="240" t="s">
        <v>290</v>
      </c>
      <c r="AU260" s="240" t="s">
        <v>87</v>
      </c>
      <c r="AY260" s="18" t="s">
        <v>158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85</v>
      </c>
      <c r="BK260" s="241">
        <f>ROUND(I260*H260,2)</f>
        <v>0</v>
      </c>
      <c r="BL260" s="18" t="s">
        <v>249</v>
      </c>
      <c r="BM260" s="240" t="s">
        <v>1428</v>
      </c>
    </row>
    <row r="261" s="13" customFormat="1">
      <c r="A261" s="13"/>
      <c r="B261" s="242"/>
      <c r="C261" s="243"/>
      <c r="D261" s="244" t="s">
        <v>167</v>
      </c>
      <c r="E261" s="243"/>
      <c r="F261" s="246" t="s">
        <v>1429</v>
      </c>
      <c r="G261" s="243"/>
      <c r="H261" s="247">
        <v>6.8849999999999998</v>
      </c>
      <c r="I261" s="248"/>
      <c r="J261" s="243"/>
      <c r="K261" s="243"/>
      <c r="L261" s="249"/>
      <c r="M261" s="250"/>
      <c r="N261" s="251"/>
      <c r="O261" s="251"/>
      <c r="P261" s="251"/>
      <c r="Q261" s="251"/>
      <c r="R261" s="251"/>
      <c r="S261" s="251"/>
      <c r="T261" s="25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3" t="s">
        <v>167</v>
      </c>
      <c r="AU261" s="253" t="s">
        <v>87</v>
      </c>
      <c r="AV261" s="13" t="s">
        <v>87</v>
      </c>
      <c r="AW261" s="13" t="s">
        <v>4</v>
      </c>
      <c r="AX261" s="13" t="s">
        <v>85</v>
      </c>
      <c r="AY261" s="253" t="s">
        <v>158</v>
      </c>
    </row>
    <row r="262" s="2" customFormat="1" ht="24.15" customHeight="1">
      <c r="A262" s="39"/>
      <c r="B262" s="40"/>
      <c r="C262" s="228" t="s">
        <v>400</v>
      </c>
      <c r="D262" s="228" t="s">
        <v>161</v>
      </c>
      <c r="E262" s="229" t="s">
        <v>1430</v>
      </c>
      <c r="F262" s="230" t="s">
        <v>1431</v>
      </c>
      <c r="G262" s="231" t="s">
        <v>195</v>
      </c>
      <c r="H262" s="232">
        <v>4</v>
      </c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42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249</v>
      </c>
      <c r="AT262" s="240" t="s">
        <v>161</v>
      </c>
      <c r="AU262" s="240" t="s">
        <v>87</v>
      </c>
      <c r="AY262" s="18" t="s">
        <v>158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85</v>
      </c>
      <c r="BK262" s="241">
        <f>ROUND(I262*H262,2)</f>
        <v>0</v>
      </c>
      <c r="BL262" s="18" t="s">
        <v>249</v>
      </c>
      <c r="BM262" s="240" t="s">
        <v>1432</v>
      </c>
    </row>
    <row r="263" s="13" customFormat="1">
      <c r="A263" s="13"/>
      <c r="B263" s="242"/>
      <c r="C263" s="243"/>
      <c r="D263" s="244" t="s">
        <v>167</v>
      </c>
      <c r="E263" s="245" t="s">
        <v>1</v>
      </c>
      <c r="F263" s="246" t="s">
        <v>1433</v>
      </c>
      <c r="G263" s="243"/>
      <c r="H263" s="247">
        <v>4</v>
      </c>
      <c r="I263" s="248"/>
      <c r="J263" s="243"/>
      <c r="K263" s="243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167</v>
      </c>
      <c r="AU263" s="253" t="s">
        <v>87</v>
      </c>
      <c r="AV263" s="13" t="s">
        <v>87</v>
      </c>
      <c r="AW263" s="13" t="s">
        <v>33</v>
      </c>
      <c r="AX263" s="13" t="s">
        <v>85</v>
      </c>
      <c r="AY263" s="253" t="s">
        <v>158</v>
      </c>
    </row>
    <row r="264" s="2" customFormat="1" ht="24.15" customHeight="1">
      <c r="A264" s="39"/>
      <c r="B264" s="40"/>
      <c r="C264" s="290" t="s">
        <v>404</v>
      </c>
      <c r="D264" s="290" t="s">
        <v>290</v>
      </c>
      <c r="E264" s="291" t="s">
        <v>1426</v>
      </c>
      <c r="F264" s="292" t="s">
        <v>1427</v>
      </c>
      <c r="G264" s="293" t="s">
        <v>658</v>
      </c>
      <c r="H264" s="294">
        <v>9.5999999999999996</v>
      </c>
      <c r="I264" s="295"/>
      <c r="J264" s="296">
        <f>ROUND(I264*H264,2)</f>
        <v>0</v>
      </c>
      <c r="K264" s="297"/>
      <c r="L264" s="298"/>
      <c r="M264" s="299" t="s">
        <v>1</v>
      </c>
      <c r="N264" s="300" t="s">
        <v>42</v>
      </c>
      <c r="O264" s="92"/>
      <c r="P264" s="238">
        <f>O264*H264</f>
        <v>0</v>
      </c>
      <c r="Q264" s="238">
        <v>0.001</v>
      </c>
      <c r="R264" s="238">
        <f>Q264*H264</f>
        <v>0.0095999999999999992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336</v>
      </c>
      <c r="AT264" s="240" t="s">
        <v>290</v>
      </c>
      <c r="AU264" s="240" t="s">
        <v>87</v>
      </c>
      <c r="AY264" s="18" t="s">
        <v>158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85</v>
      </c>
      <c r="BK264" s="241">
        <f>ROUND(I264*H264,2)</f>
        <v>0</v>
      </c>
      <c r="BL264" s="18" t="s">
        <v>249</v>
      </c>
      <c r="BM264" s="240" t="s">
        <v>1434</v>
      </c>
    </row>
    <row r="265" s="13" customFormat="1">
      <c r="A265" s="13"/>
      <c r="B265" s="242"/>
      <c r="C265" s="243"/>
      <c r="D265" s="244" t="s">
        <v>167</v>
      </c>
      <c r="E265" s="243"/>
      <c r="F265" s="246" t="s">
        <v>1435</v>
      </c>
      <c r="G265" s="243"/>
      <c r="H265" s="247">
        <v>9.5999999999999996</v>
      </c>
      <c r="I265" s="248"/>
      <c r="J265" s="243"/>
      <c r="K265" s="243"/>
      <c r="L265" s="249"/>
      <c r="M265" s="250"/>
      <c r="N265" s="251"/>
      <c r="O265" s="251"/>
      <c r="P265" s="251"/>
      <c r="Q265" s="251"/>
      <c r="R265" s="251"/>
      <c r="S265" s="251"/>
      <c r="T265" s="25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3" t="s">
        <v>167</v>
      </c>
      <c r="AU265" s="253" t="s">
        <v>87</v>
      </c>
      <c r="AV265" s="13" t="s">
        <v>87</v>
      </c>
      <c r="AW265" s="13" t="s">
        <v>4</v>
      </c>
      <c r="AX265" s="13" t="s">
        <v>85</v>
      </c>
      <c r="AY265" s="253" t="s">
        <v>158</v>
      </c>
    </row>
    <row r="266" s="2" customFormat="1" ht="24.15" customHeight="1">
      <c r="A266" s="39"/>
      <c r="B266" s="40"/>
      <c r="C266" s="228" t="s">
        <v>408</v>
      </c>
      <c r="D266" s="228" t="s">
        <v>161</v>
      </c>
      <c r="E266" s="229" t="s">
        <v>1109</v>
      </c>
      <c r="F266" s="230" t="s">
        <v>1110</v>
      </c>
      <c r="G266" s="231" t="s">
        <v>195</v>
      </c>
      <c r="H266" s="232">
        <v>28.27</v>
      </c>
      <c r="I266" s="233"/>
      <c r="J266" s="234">
        <f>ROUND(I266*H266,2)</f>
        <v>0</v>
      </c>
      <c r="K266" s="235"/>
      <c r="L266" s="45"/>
      <c r="M266" s="236" t="s">
        <v>1</v>
      </c>
      <c r="N266" s="237" t="s">
        <v>42</v>
      </c>
      <c r="O266" s="92"/>
      <c r="P266" s="238">
        <f>O266*H266</f>
        <v>0</v>
      </c>
      <c r="Q266" s="238">
        <v>0.00040000000000000002</v>
      </c>
      <c r="R266" s="238">
        <f>Q266*H266</f>
        <v>0.011308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249</v>
      </c>
      <c r="AT266" s="240" t="s">
        <v>161</v>
      </c>
      <c r="AU266" s="240" t="s">
        <v>87</v>
      </c>
      <c r="AY266" s="18" t="s">
        <v>158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85</v>
      </c>
      <c r="BK266" s="241">
        <f>ROUND(I266*H266,2)</f>
        <v>0</v>
      </c>
      <c r="BL266" s="18" t="s">
        <v>249</v>
      </c>
      <c r="BM266" s="240" t="s">
        <v>1436</v>
      </c>
    </row>
    <row r="267" s="2" customFormat="1" ht="37.8" customHeight="1">
      <c r="A267" s="39"/>
      <c r="B267" s="40"/>
      <c r="C267" s="290" t="s">
        <v>413</v>
      </c>
      <c r="D267" s="290" t="s">
        <v>290</v>
      </c>
      <c r="E267" s="291" t="s">
        <v>1112</v>
      </c>
      <c r="F267" s="292" t="s">
        <v>1113</v>
      </c>
      <c r="G267" s="293" t="s">
        <v>195</v>
      </c>
      <c r="H267" s="294">
        <v>32.511000000000003</v>
      </c>
      <c r="I267" s="295"/>
      <c r="J267" s="296">
        <f>ROUND(I267*H267,2)</f>
        <v>0</v>
      </c>
      <c r="K267" s="297"/>
      <c r="L267" s="298"/>
      <c r="M267" s="299" t="s">
        <v>1</v>
      </c>
      <c r="N267" s="300" t="s">
        <v>42</v>
      </c>
      <c r="O267" s="92"/>
      <c r="P267" s="238">
        <f>O267*H267</f>
        <v>0</v>
      </c>
      <c r="Q267" s="238">
        <v>0.0047000000000000002</v>
      </c>
      <c r="R267" s="238">
        <f>Q267*H267</f>
        <v>0.15280170000000001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336</v>
      </c>
      <c r="AT267" s="240" t="s">
        <v>290</v>
      </c>
      <c r="AU267" s="240" t="s">
        <v>87</v>
      </c>
      <c r="AY267" s="18" t="s">
        <v>158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85</v>
      </c>
      <c r="BK267" s="241">
        <f>ROUND(I267*H267,2)</f>
        <v>0</v>
      </c>
      <c r="BL267" s="18" t="s">
        <v>249</v>
      </c>
      <c r="BM267" s="240" t="s">
        <v>1437</v>
      </c>
    </row>
    <row r="268" s="13" customFormat="1">
      <c r="A268" s="13"/>
      <c r="B268" s="242"/>
      <c r="C268" s="243"/>
      <c r="D268" s="244" t="s">
        <v>167</v>
      </c>
      <c r="E268" s="243"/>
      <c r="F268" s="246" t="s">
        <v>1438</v>
      </c>
      <c r="G268" s="243"/>
      <c r="H268" s="247">
        <v>32.511000000000003</v>
      </c>
      <c r="I268" s="248"/>
      <c r="J268" s="243"/>
      <c r="K268" s="243"/>
      <c r="L268" s="249"/>
      <c r="M268" s="250"/>
      <c r="N268" s="251"/>
      <c r="O268" s="251"/>
      <c r="P268" s="251"/>
      <c r="Q268" s="251"/>
      <c r="R268" s="251"/>
      <c r="S268" s="251"/>
      <c r="T268" s="25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3" t="s">
        <v>167</v>
      </c>
      <c r="AU268" s="253" t="s">
        <v>87</v>
      </c>
      <c r="AV268" s="13" t="s">
        <v>87</v>
      </c>
      <c r="AW268" s="13" t="s">
        <v>4</v>
      </c>
      <c r="AX268" s="13" t="s">
        <v>85</v>
      </c>
      <c r="AY268" s="253" t="s">
        <v>158</v>
      </c>
    </row>
    <row r="269" s="2" customFormat="1" ht="24.15" customHeight="1">
      <c r="A269" s="39"/>
      <c r="B269" s="40"/>
      <c r="C269" s="228" t="s">
        <v>419</v>
      </c>
      <c r="D269" s="228" t="s">
        <v>161</v>
      </c>
      <c r="E269" s="229" t="s">
        <v>1116</v>
      </c>
      <c r="F269" s="230" t="s">
        <v>1117</v>
      </c>
      <c r="G269" s="231" t="s">
        <v>505</v>
      </c>
      <c r="H269" s="301"/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42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249</v>
      </c>
      <c r="AT269" s="240" t="s">
        <v>161</v>
      </c>
      <c r="AU269" s="240" t="s">
        <v>87</v>
      </c>
      <c r="AY269" s="18" t="s">
        <v>158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85</v>
      </c>
      <c r="BK269" s="241">
        <f>ROUND(I269*H269,2)</f>
        <v>0</v>
      </c>
      <c r="BL269" s="18" t="s">
        <v>249</v>
      </c>
      <c r="BM269" s="240" t="s">
        <v>1439</v>
      </c>
    </row>
    <row r="270" s="12" customFormat="1" ht="22.8" customHeight="1">
      <c r="A270" s="12"/>
      <c r="B270" s="212"/>
      <c r="C270" s="213"/>
      <c r="D270" s="214" t="s">
        <v>76</v>
      </c>
      <c r="E270" s="226" t="s">
        <v>1119</v>
      </c>
      <c r="F270" s="226" t="s">
        <v>1120</v>
      </c>
      <c r="G270" s="213"/>
      <c r="H270" s="213"/>
      <c r="I270" s="216"/>
      <c r="J270" s="227">
        <f>BK270</f>
        <v>0</v>
      </c>
      <c r="K270" s="213"/>
      <c r="L270" s="218"/>
      <c r="M270" s="219"/>
      <c r="N270" s="220"/>
      <c r="O270" s="220"/>
      <c r="P270" s="221">
        <f>SUM(P271:P274)</f>
        <v>0</v>
      </c>
      <c r="Q270" s="220"/>
      <c r="R270" s="221">
        <f>SUM(R271:R274)</f>
        <v>0.072087499999999999</v>
      </c>
      <c r="S270" s="220"/>
      <c r="T270" s="222">
        <f>SUM(T271:T274)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3" t="s">
        <v>87</v>
      </c>
      <c r="AT270" s="224" t="s">
        <v>76</v>
      </c>
      <c r="AU270" s="224" t="s">
        <v>85</v>
      </c>
      <c r="AY270" s="223" t="s">
        <v>158</v>
      </c>
      <c r="BK270" s="225">
        <f>SUM(BK271:BK274)</f>
        <v>0</v>
      </c>
    </row>
    <row r="271" s="2" customFormat="1" ht="24.15" customHeight="1">
      <c r="A271" s="39"/>
      <c r="B271" s="40"/>
      <c r="C271" s="228" t="s">
        <v>425</v>
      </c>
      <c r="D271" s="228" t="s">
        <v>161</v>
      </c>
      <c r="E271" s="229" t="s">
        <v>1121</v>
      </c>
      <c r="F271" s="230" t="s">
        <v>1122</v>
      </c>
      <c r="G271" s="231" t="s">
        <v>195</v>
      </c>
      <c r="H271" s="232">
        <v>28.27</v>
      </c>
      <c r="I271" s="233"/>
      <c r="J271" s="234">
        <f>ROUND(I271*H271,2)</f>
        <v>0</v>
      </c>
      <c r="K271" s="235"/>
      <c r="L271" s="45"/>
      <c r="M271" s="236" t="s">
        <v>1</v>
      </c>
      <c r="N271" s="237" t="s">
        <v>42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249</v>
      </c>
      <c r="AT271" s="240" t="s">
        <v>161</v>
      </c>
      <c r="AU271" s="240" t="s">
        <v>87</v>
      </c>
      <c r="AY271" s="18" t="s">
        <v>158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85</v>
      </c>
      <c r="BK271" s="241">
        <f>ROUND(I271*H271,2)</f>
        <v>0</v>
      </c>
      <c r="BL271" s="18" t="s">
        <v>249</v>
      </c>
      <c r="BM271" s="240" t="s">
        <v>1440</v>
      </c>
    </row>
    <row r="272" s="2" customFormat="1" ht="24.15" customHeight="1">
      <c r="A272" s="39"/>
      <c r="B272" s="40"/>
      <c r="C272" s="290" t="s">
        <v>432</v>
      </c>
      <c r="D272" s="290" t="s">
        <v>290</v>
      </c>
      <c r="E272" s="291" t="s">
        <v>1124</v>
      </c>
      <c r="F272" s="292" t="s">
        <v>1125</v>
      </c>
      <c r="G272" s="293" t="s">
        <v>195</v>
      </c>
      <c r="H272" s="294">
        <v>28.835000000000001</v>
      </c>
      <c r="I272" s="295"/>
      <c r="J272" s="296">
        <f>ROUND(I272*H272,2)</f>
        <v>0</v>
      </c>
      <c r="K272" s="297"/>
      <c r="L272" s="298"/>
      <c r="M272" s="299" t="s">
        <v>1</v>
      </c>
      <c r="N272" s="300" t="s">
        <v>42</v>
      </c>
      <c r="O272" s="92"/>
      <c r="P272" s="238">
        <f>O272*H272</f>
        <v>0</v>
      </c>
      <c r="Q272" s="238">
        <v>0.0025000000000000001</v>
      </c>
      <c r="R272" s="238">
        <f>Q272*H272</f>
        <v>0.072087499999999999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336</v>
      </c>
      <c r="AT272" s="240" t="s">
        <v>290</v>
      </c>
      <c r="AU272" s="240" t="s">
        <v>87</v>
      </c>
      <c r="AY272" s="18" t="s">
        <v>158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85</v>
      </c>
      <c r="BK272" s="241">
        <f>ROUND(I272*H272,2)</f>
        <v>0</v>
      </c>
      <c r="BL272" s="18" t="s">
        <v>249</v>
      </c>
      <c r="BM272" s="240" t="s">
        <v>1441</v>
      </c>
    </row>
    <row r="273" s="13" customFormat="1">
      <c r="A273" s="13"/>
      <c r="B273" s="242"/>
      <c r="C273" s="243"/>
      <c r="D273" s="244" t="s">
        <v>167</v>
      </c>
      <c r="E273" s="243"/>
      <c r="F273" s="246" t="s">
        <v>1442</v>
      </c>
      <c r="G273" s="243"/>
      <c r="H273" s="247">
        <v>28.835000000000001</v>
      </c>
      <c r="I273" s="248"/>
      <c r="J273" s="243"/>
      <c r="K273" s="243"/>
      <c r="L273" s="249"/>
      <c r="M273" s="250"/>
      <c r="N273" s="251"/>
      <c r="O273" s="251"/>
      <c r="P273" s="251"/>
      <c r="Q273" s="251"/>
      <c r="R273" s="251"/>
      <c r="S273" s="251"/>
      <c r="T273" s="25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3" t="s">
        <v>167</v>
      </c>
      <c r="AU273" s="253" t="s">
        <v>87</v>
      </c>
      <c r="AV273" s="13" t="s">
        <v>87</v>
      </c>
      <c r="AW273" s="13" t="s">
        <v>4</v>
      </c>
      <c r="AX273" s="13" t="s">
        <v>85</v>
      </c>
      <c r="AY273" s="253" t="s">
        <v>158</v>
      </c>
    </row>
    <row r="274" s="2" customFormat="1" ht="24.15" customHeight="1">
      <c r="A274" s="39"/>
      <c r="B274" s="40"/>
      <c r="C274" s="228" t="s">
        <v>438</v>
      </c>
      <c r="D274" s="228" t="s">
        <v>161</v>
      </c>
      <c r="E274" s="229" t="s">
        <v>1128</v>
      </c>
      <c r="F274" s="230" t="s">
        <v>1129</v>
      </c>
      <c r="G274" s="231" t="s">
        <v>505</v>
      </c>
      <c r="H274" s="301"/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42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249</v>
      </c>
      <c r="AT274" s="240" t="s">
        <v>161</v>
      </c>
      <c r="AU274" s="240" t="s">
        <v>87</v>
      </c>
      <c r="AY274" s="18" t="s">
        <v>158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85</v>
      </c>
      <c r="BK274" s="241">
        <f>ROUND(I274*H274,2)</f>
        <v>0</v>
      </c>
      <c r="BL274" s="18" t="s">
        <v>249</v>
      </c>
      <c r="BM274" s="240" t="s">
        <v>1443</v>
      </c>
    </row>
    <row r="275" s="12" customFormat="1" ht="22.8" customHeight="1">
      <c r="A275" s="12"/>
      <c r="B275" s="212"/>
      <c r="C275" s="213"/>
      <c r="D275" s="214" t="s">
        <v>76</v>
      </c>
      <c r="E275" s="226" t="s">
        <v>1444</v>
      </c>
      <c r="F275" s="226" t="s">
        <v>1445</v>
      </c>
      <c r="G275" s="213"/>
      <c r="H275" s="213"/>
      <c r="I275" s="216"/>
      <c r="J275" s="227">
        <f>BK275</f>
        <v>0</v>
      </c>
      <c r="K275" s="213"/>
      <c r="L275" s="218"/>
      <c r="M275" s="219"/>
      <c r="N275" s="220"/>
      <c r="O275" s="220"/>
      <c r="P275" s="221">
        <f>SUM(P276:P281)</f>
        <v>0</v>
      </c>
      <c r="Q275" s="220"/>
      <c r="R275" s="221">
        <f>SUM(R276:R281)</f>
        <v>0.0081799999999999998</v>
      </c>
      <c r="S275" s="220"/>
      <c r="T275" s="222">
        <f>SUM(T276:T281)</f>
        <v>0.0378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3" t="s">
        <v>87</v>
      </c>
      <c r="AT275" s="224" t="s">
        <v>76</v>
      </c>
      <c r="AU275" s="224" t="s">
        <v>85</v>
      </c>
      <c r="AY275" s="223" t="s">
        <v>158</v>
      </c>
      <c r="BK275" s="225">
        <f>SUM(BK276:BK281)</f>
        <v>0</v>
      </c>
    </row>
    <row r="276" s="2" customFormat="1" ht="14.4" customHeight="1">
      <c r="A276" s="39"/>
      <c r="B276" s="40"/>
      <c r="C276" s="228" t="s">
        <v>442</v>
      </c>
      <c r="D276" s="228" t="s">
        <v>161</v>
      </c>
      <c r="E276" s="229" t="s">
        <v>1446</v>
      </c>
      <c r="F276" s="230" t="s">
        <v>1447</v>
      </c>
      <c r="G276" s="231" t="s">
        <v>191</v>
      </c>
      <c r="H276" s="232">
        <v>1</v>
      </c>
      <c r="I276" s="233"/>
      <c r="J276" s="234">
        <f>ROUND(I276*H276,2)</f>
        <v>0</v>
      </c>
      <c r="K276" s="235"/>
      <c r="L276" s="45"/>
      <c r="M276" s="236" t="s">
        <v>1</v>
      </c>
      <c r="N276" s="237" t="s">
        <v>42</v>
      </c>
      <c r="O276" s="92"/>
      <c r="P276" s="238">
        <f>O276*H276</f>
        <v>0</v>
      </c>
      <c r="Q276" s="238">
        <v>0.00114</v>
      </c>
      <c r="R276" s="238">
        <f>Q276*H276</f>
        <v>0.00114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249</v>
      </c>
      <c r="AT276" s="240" t="s">
        <v>161</v>
      </c>
      <c r="AU276" s="240" t="s">
        <v>87</v>
      </c>
      <c r="AY276" s="18" t="s">
        <v>158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85</v>
      </c>
      <c r="BK276" s="241">
        <f>ROUND(I276*H276,2)</f>
        <v>0</v>
      </c>
      <c r="BL276" s="18" t="s">
        <v>249</v>
      </c>
      <c r="BM276" s="240" t="s">
        <v>1448</v>
      </c>
    </row>
    <row r="277" s="2" customFormat="1" ht="37.8" customHeight="1">
      <c r="A277" s="39"/>
      <c r="B277" s="40"/>
      <c r="C277" s="228" t="s">
        <v>446</v>
      </c>
      <c r="D277" s="228" t="s">
        <v>161</v>
      </c>
      <c r="E277" s="229" t="s">
        <v>1449</v>
      </c>
      <c r="F277" s="230" t="s">
        <v>1450</v>
      </c>
      <c r="G277" s="231" t="s">
        <v>191</v>
      </c>
      <c r="H277" s="232">
        <v>1</v>
      </c>
      <c r="I277" s="233"/>
      <c r="J277" s="234">
        <f>ROUND(I277*H277,2)</f>
        <v>0</v>
      </c>
      <c r="K277" s="235"/>
      <c r="L277" s="45"/>
      <c r="M277" s="236" t="s">
        <v>1</v>
      </c>
      <c r="N277" s="237" t="s">
        <v>42</v>
      </c>
      <c r="O277" s="92"/>
      <c r="P277" s="238">
        <f>O277*H277</f>
        <v>0</v>
      </c>
      <c r="Q277" s="238">
        <v>0.00114</v>
      </c>
      <c r="R277" s="238">
        <f>Q277*H277</f>
        <v>0.00114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249</v>
      </c>
      <c r="AT277" s="240" t="s">
        <v>161</v>
      </c>
      <c r="AU277" s="240" t="s">
        <v>87</v>
      </c>
      <c r="AY277" s="18" t="s">
        <v>158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85</v>
      </c>
      <c r="BK277" s="241">
        <f>ROUND(I277*H277,2)</f>
        <v>0</v>
      </c>
      <c r="BL277" s="18" t="s">
        <v>249</v>
      </c>
      <c r="BM277" s="240" t="s">
        <v>1451</v>
      </c>
    </row>
    <row r="278" s="2" customFormat="1" ht="14.4" customHeight="1">
      <c r="A278" s="39"/>
      <c r="B278" s="40"/>
      <c r="C278" s="228" t="s">
        <v>450</v>
      </c>
      <c r="D278" s="228" t="s">
        <v>161</v>
      </c>
      <c r="E278" s="229" t="s">
        <v>1452</v>
      </c>
      <c r="F278" s="230" t="s">
        <v>1453</v>
      </c>
      <c r="G278" s="231" t="s">
        <v>223</v>
      </c>
      <c r="H278" s="232">
        <v>10</v>
      </c>
      <c r="I278" s="233"/>
      <c r="J278" s="234">
        <f>ROUND(I278*H278,2)</f>
        <v>0</v>
      </c>
      <c r="K278" s="235"/>
      <c r="L278" s="45"/>
      <c r="M278" s="236" t="s">
        <v>1</v>
      </c>
      <c r="N278" s="237" t="s">
        <v>42</v>
      </c>
      <c r="O278" s="92"/>
      <c r="P278" s="238">
        <f>O278*H278</f>
        <v>0</v>
      </c>
      <c r="Q278" s="238">
        <v>0.00059000000000000003</v>
      </c>
      <c r="R278" s="238">
        <f>Q278*H278</f>
        <v>0.0059000000000000007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249</v>
      </c>
      <c r="AT278" s="240" t="s">
        <v>161</v>
      </c>
      <c r="AU278" s="240" t="s">
        <v>87</v>
      </c>
      <c r="AY278" s="18" t="s">
        <v>158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85</v>
      </c>
      <c r="BK278" s="241">
        <f>ROUND(I278*H278,2)</f>
        <v>0</v>
      </c>
      <c r="BL278" s="18" t="s">
        <v>249</v>
      </c>
      <c r="BM278" s="240" t="s">
        <v>1454</v>
      </c>
    </row>
    <row r="279" s="2" customFormat="1" ht="14.4" customHeight="1">
      <c r="A279" s="39"/>
      <c r="B279" s="40"/>
      <c r="C279" s="228" t="s">
        <v>454</v>
      </c>
      <c r="D279" s="228" t="s">
        <v>161</v>
      </c>
      <c r="E279" s="229" t="s">
        <v>1455</v>
      </c>
      <c r="F279" s="230" t="s">
        <v>1456</v>
      </c>
      <c r="G279" s="231" t="s">
        <v>223</v>
      </c>
      <c r="H279" s="232">
        <v>10</v>
      </c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42</v>
      </c>
      <c r="O279" s="92"/>
      <c r="P279" s="238">
        <f>O279*H279</f>
        <v>0</v>
      </c>
      <c r="Q279" s="238">
        <v>0</v>
      </c>
      <c r="R279" s="238">
        <f>Q279*H279</f>
        <v>0</v>
      </c>
      <c r="S279" s="238">
        <v>0.0037799999999999999</v>
      </c>
      <c r="T279" s="239">
        <f>S279*H279</f>
        <v>0.0378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249</v>
      </c>
      <c r="AT279" s="240" t="s">
        <v>161</v>
      </c>
      <c r="AU279" s="240" t="s">
        <v>87</v>
      </c>
      <c r="AY279" s="18" t="s">
        <v>158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85</v>
      </c>
      <c r="BK279" s="241">
        <f>ROUND(I279*H279,2)</f>
        <v>0</v>
      </c>
      <c r="BL279" s="18" t="s">
        <v>249</v>
      </c>
      <c r="BM279" s="240" t="s">
        <v>1457</v>
      </c>
    </row>
    <row r="280" s="2" customFormat="1" ht="14.4" customHeight="1">
      <c r="A280" s="39"/>
      <c r="B280" s="40"/>
      <c r="C280" s="228" t="s">
        <v>459</v>
      </c>
      <c r="D280" s="228" t="s">
        <v>161</v>
      </c>
      <c r="E280" s="229" t="s">
        <v>1458</v>
      </c>
      <c r="F280" s="230" t="s">
        <v>1459</v>
      </c>
      <c r="G280" s="231" t="s">
        <v>223</v>
      </c>
      <c r="H280" s="232">
        <v>10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42</v>
      </c>
      <c r="O280" s="92"/>
      <c r="P280" s="238">
        <f>O280*H280</f>
        <v>0</v>
      </c>
      <c r="Q280" s="238">
        <v>0</v>
      </c>
      <c r="R280" s="238">
        <f>Q280*H280</f>
        <v>0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249</v>
      </c>
      <c r="AT280" s="240" t="s">
        <v>161</v>
      </c>
      <c r="AU280" s="240" t="s">
        <v>87</v>
      </c>
      <c r="AY280" s="18" t="s">
        <v>158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85</v>
      </c>
      <c r="BK280" s="241">
        <f>ROUND(I280*H280,2)</f>
        <v>0</v>
      </c>
      <c r="BL280" s="18" t="s">
        <v>249</v>
      </c>
      <c r="BM280" s="240" t="s">
        <v>1460</v>
      </c>
    </row>
    <row r="281" s="2" customFormat="1" ht="24.15" customHeight="1">
      <c r="A281" s="39"/>
      <c r="B281" s="40"/>
      <c r="C281" s="228" t="s">
        <v>464</v>
      </c>
      <c r="D281" s="228" t="s">
        <v>161</v>
      </c>
      <c r="E281" s="229" t="s">
        <v>1461</v>
      </c>
      <c r="F281" s="230" t="s">
        <v>1462</v>
      </c>
      <c r="G281" s="231" t="s">
        <v>505</v>
      </c>
      <c r="H281" s="301"/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42</v>
      </c>
      <c r="O281" s="92"/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249</v>
      </c>
      <c r="AT281" s="240" t="s">
        <v>161</v>
      </c>
      <c r="AU281" s="240" t="s">
        <v>87</v>
      </c>
      <c r="AY281" s="18" t="s">
        <v>158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85</v>
      </c>
      <c r="BK281" s="241">
        <f>ROUND(I281*H281,2)</f>
        <v>0</v>
      </c>
      <c r="BL281" s="18" t="s">
        <v>249</v>
      </c>
      <c r="BM281" s="240" t="s">
        <v>1463</v>
      </c>
    </row>
    <row r="282" s="12" customFormat="1" ht="22.8" customHeight="1">
      <c r="A282" s="12"/>
      <c r="B282" s="212"/>
      <c r="C282" s="213"/>
      <c r="D282" s="214" t="s">
        <v>76</v>
      </c>
      <c r="E282" s="226" t="s">
        <v>1464</v>
      </c>
      <c r="F282" s="226" t="s">
        <v>1465</v>
      </c>
      <c r="G282" s="213"/>
      <c r="H282" s="213"/>
      <c r="I282" s="216"/>
      <c r="J282" s="227">
        <f>BK282</f>
        <v>0</v>
      </c>
      <c r="K282" s="213"/>
      <c r="L282" s="218"/>
      <c r="M282" s="219"/>
      <c r="N282" s="220"/>
      <c r="O282" s="220"/>
      <c r="P282" s="221">
        <f>SUM(P283:P289)</f>
        <v>0</v>
      </c>
      <c r="Q282" s="220"/>
      <c r="R282" s="221">
        <f>SUM(R283:R289)</f>
        <v>0.019949999999999996</v>
      </c>
      <c r="S282" s="220"/>
      <c r="T282" s="222">
        <f>SUM(T283:T289)</f>
        <v>0.010199999999999999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3" t="s">
        <v>87</v>
      </c>
      <c r="AT282" s="224" t="s">
        <v>76</v>
      </c>
      <c r="AU282" s="224" t="s">
        <v>85</v>
      </c>
      <c r="AY282" s="223" t="s">
        <v>158</v>
      </c>
      <c r="BK282" s="225">
        <f>SUM(BK283:BK289)</f>
        <v>0</v>
      </c>
    </row>
    <row r="283" s="2" customFormat="1" ht="14.4" customHeight="1">
      <c r="A283" s="39"/>
      <c r="B283" s="40"/>
      <c r="C283" s="228" t="s">
        <v>468</v>
      </c>
      <c r="D283" s="228" t="s">
        <v>161</v>
      </c>
      <c r="E283" s="229" t="s">
        <v>1466</v>
      </c>
      <c r="F283" s="230" t="s">
        <v>1467</v>
      </c>
      <c r="G283" s="231" t="s">
        <v>223</v>
      </c>
      <c r="H283" s="232">
        <v>20</v>
      </c>
      <c r="I283" s="233"/>
      <c r="J283" s="234">
        <f>ROUND(I283*H283,2)</f>
        <v>0</v>
      </c>
      <c r="K283" s="235"/>
      <c r="L283" s="45"/>
      <c r="M283" s="236" t="s">
        <v>1</v>
      </c>
      <c r="N283" s="237" t="s">
        <v>42</v>
      </c>
      <c r="O283" s="92"/>
      <c r="P283" s="238">
        <f>O283*H283</f>
        <v>0</v>
      </c>
      <c r="Q283" s="238">
        <v>0</v>
      </c>
      <c r="R283" s="238">
        <f>Q283*H283</f>
        <v>0</v>
      </c>
      <c r="S283" s="238">
        <v>0.00027999999999999998</v>
      </c>
      <c r="T283" s="239">
        <f>S283*H283</f>
        <v>0.0055999999999999991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249</v>
      </c>
      <c r="AT283" s="240" t="s">
        <v>161</v>
      </c>
      <c r="AU283" s="240" t="s">
        <v>87</v>
      </c>
      <c r="AY283" s="18" t="s">
        <v>158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85</v>
      </c>
      <c r="BK283" s="241">
        <f>ROUND(I283*H283,2)</f>
        <v>0</v>
      </c>
      <c r="BL283" s="18" t="s">
        <v>249</v>
      </c>
      <c r="BM283" s="240" t="s">
        <v>1468</v>
      </c>
    </row>
    <row r="284" s="2" customFormat="1" ht="14.4" customHeight="1">
      <c r="A284" s="39"/>
      <c r="B284" s="40"/>
      <c r="C284" s="228" t="s">
        <v>475</v>
      </c>
      <c r="D284" s="228" t="s">
        <v>161</v>
      </c>
      <c r="E284" s="229" t="s">
        <v>1469</v>
      </c>
      <c r="F284" s="230" t="s">
        <v>1470</v>
      </c>
      <c r="G284" s="231" t="s">
        <v>191</v>
      </c>
      <c r="H284" s="232">
        <v>1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42</v>
      </c>
      <c r="O284" s="92"/>
      <c r="P284" s="238">
        <f>O284*H284</f>
        <v>0</v>
      </c>
      <c r="Q284" s="238">
        <v>0.00014999999999999999</v>
      </c>
      <c r="R284" s="238">
        <f>Q284*H284</f>
        <v>0.00014999999999999999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249</v>
      </c>
      <c r="AT284" s="240" t="s">
        <v>161</v>
      </c>
      <c r="AU284" s="240" t="s">
        <v>87</v>
      </c>
      <c r="AY284" s="18" t="s">
        <v>158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85</v>
      </c>
      <c r="BK284" s="241">
        <f>ROUND(I284*H284,2)</f>
        <v>0</v>
      </c>
      <c r="BL284" s="18" t="s">
        <v>249</v>
      </c>
      <c r="BM284" s="240" t="s">
        <v>1471</v>
      </c>
    </row>
    <row r="285" s="2" customFormat="1" ht="24.15" customHeight="1">
      <c r="A285" s="39"/>
      <c r="B285" s="40"/>
      <c r="C285" s="228" t="s">
        <v>482</v>
      </c>
      <c r="D285" s="228" t="s">
        <v>161</v>
      </c>
      <c r="E285" s="229" t="s">
        <v>1472</v>
      </c>
      <c r="F285" s="230" t="s">
        <v>1473</v>
      </c>
      <c r="G285" s="231" t="s">
        <v>223</v>
      </c>
      <c r="H285" s="232">
        <v>20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42</v>
      </c>
      <c r="O285" s="92"/>
      <c r="P285" s="238">
        <f>O285*H285</f>
        <v>0</v>
      </c>
      <c r="Q285" s="238">
        <v>0.00084999999999999995</v>
      </c>
      <c r="R285" s="238">
        <f>Q285*H285</f>
        <v>0.016999999999999998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249</v>
      </c>
      <c r="AT285" s="240" t="s">
        <v>161</v>
      </c>
      <c r="AU285" s="240" t="s">
        <v>87</v>
      </c>
      <c r="AY285" s="18" t="s">
        <v>158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85</v>
      </c>
      <c r="BK285" s="241">
        <f>ROUND(I285*H285,2)</f>
        <v>0</v>
      </c>
      <c r="BL285" s="18" t="s">
        <v>249</v>
      </c>
      <c r="BM285" s="240" t="s">
        <v>1474</v>
      </c>
    </row>
    <row r="286" s="2" customFormat="1" ht="24.15" customHeight="1">
      <c r="A286" s="39"/>
      <c r="B286" s="40"/>
      <c r="C286" s="228" t="s">
        <v>488</v>
      </c>
      <c r="D286" s="228" t="s">
        <v>161</v>
      </c>
      <c r="E286" s="229" t="s">
        <v>1475</v>
      </c>
      <c r="F286" s="230" t="s">
        <v>1476</v>
      </c>
      <c r="G286" s="231" t="s">
        <v>223</v>
      </c>
      <c r="H286" s="232">
        <v>20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42</v>
      </c>
      <c r="O286" s="92"/>
      <c r="P286" s="238">
        <f>O286*H286</f>
        <v>0</v>
      </c>
      <c r="Q286" s="238">
        <v>0.00012999999999999999</v>
      </c>
      <c r="R286" s="238">
        <f>Q286*H286</f>
        <v>0.0025999999999999999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249</v>
      </c>
      <c r="AT286" s="240" t="s">
        <v>161</v>
      </c>
      <c r="AU286" s="240" t="s">
        <v>87</v>
      </c>
      <c r="AY286" s="18" t="s">
        <v>158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85</v>
      </c>
      <c r="BK286" s="241">
        <f>ROUND(I286*H286,2)</f>
        <v>0</v>
      </c>
      <c r="BL286" s="18" t="s">
        <v>249</v>
      </c>
      <c r="BM286" s="240" t="s">
        <v>1477</v>
      </c>
    </row>
    <row r="287" s="2" customFormat="1" ht="14.4" customHeight="1">
      <c r="A287" s="39"/>
      <c r="B287" s="40"/>
      <c r="C287" s="228" t="s">
        <v>494</v>
      </c>
      <c r="D287" s="228" t="s">
        <v>161</v>
      </c>
      <c r="E287" s="229" t="s">
        <v>1478</v>
      </c>
      <c r="F287" s="230" t="s">
        <v>1479</v>
      </c>
      <c r="G287" s="231" t="s">
        <v>223</v>
      </c>
      <c r="H287" s="232">
        <v>20</v>
      </c>
      <c r="I287" s="233"/>
      <c r="J287" s="234">
        <f>ROUND(I287*H287,2)</f>
        <v>0</v>
      </c>
      <c r="K287" s="235"/>
      <c r="L287" s="45"/>
      <c r="M287" s="236" t="s">
        <v>1</v>
      </c>
      <c r="N287" s="237" t="s">
        <v>42</v>
      </c>
      <c r="O287" s="92"/>
      <c r="P287" s="238">
        <f>O287*H287</f>
        <v>0</v>
      </c>
      <c r="Q287" s="238">
        <v>0</v>
      </c>
      <c r="R287" s="238">
        <f>Q287*H287</f>
        <v>0</v>
      </c>
      <c r="S287" s="238">
        <v>0.00023000000000000001</v>
      </c>
      <c r="T287" s="239">
        <f>S287*H287</f>
        <v>0.0045999999999999999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249</v>
      </c>
      <c r="AT287" s="240" t="s">
        <v>161</v>
      </c>
      <c r="AU287" s="240" t="s">
        <v>87</v>
      </c>
      <c r="AY287" s="18" t="s">
        <v>158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85</v>
      </c>
      <c r="BK287" s="241">
        <f>ROUND(I287*H287,2)</f>
        <v>0</v>
      </c>
      <c r="BL287" s="18" t="s">
        <v>249</v>
      </c>
      <c r="BM287" s="240" t="s">
        <v>1480</v>
      </c>
    </row>
    <row r="288" s="2" customFormat="1" ht="14.4" customHeight="1">
      <c r="A288" s="39"/>
      <c r="B288" s="40"/>
      <c r="C288" s="228" t="s">
        <v>498</v>
      </c>
      <c r="D288" s="228" t="s">
        <v>161</v>
      </c>
      <c r="E288" s="229" t="s">
        <v>1481</v>
      </c>
      <c r="F288" s="230" t="s">
        <v>1482</v>
      </c>
      <c r="G288" s="231" t="s">
        <v>223</v>
      </c>
      <c r="H288" s="232">
        <v>20</v>
      </c>
      <c r="I288" s="233"/>
      <c r="J288" s="234">
        <f>ROUND(I288*H288,2)</f>
        <v>0</v>
      </c>
      <c r="K288" s="235"/>
      <c r="L288" s="45"/>
      <c r="M288" s="236" t="s">
        <v>1</v>
      </c>
      <c r="N288" s="237" t="s">
        <v>42</v>
      </c>
      <c r="O288" s="92"/>
      <c r="P288" s="238">
        <f>O288*H288</f>
        <v>0</v>
      </c>
      <c r="Q288" s="238">
        <v>1.0000000000000001E-05</v>
      </c>
      <c r="R288" s="238">
        <f>Q288*H288</f>
        <v>0.00020000000000000001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249</v>
      </c>
      <c r="AT288" s="240" t="s">
        <v>161</v>
      </c>
      <c r="AU288" s="240" t="s">
        <v>87</v>
      </c>
      <c r="AY288" s="18" t="s">
        <v>158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85</v>
      </c>
      <c r="BK288" s="241">
        <f>ROUND(I288*H288,2)</f>
        <v>0</v>
      </c>
      <c r="BL288" s="18" t="s">
        <v>249</v>
      </c>
      <c r="BM288" s="240" t="s">
        <v>1483</v>
      </c>
    </row>
    <row r="289" s="2" customFormat="1" ht="24.15" customHeight="1">
      <c r="A289" s="39"/>
      <c r="B289" s="40"/>
      <c r="C289" s="228" t="s">
        <v>502</v>
      </c>
      <c r="D289" s="228" t="s">
        <v>161</v>
      </c>
      <c r="E289" s="229" t="s">
        <v>1484</v>
      </c>
      <c r="F289" s="230" t="s">
        <v>1485</v>
      </c>
      <c r="G289" s="231" t="s">
        <v>505</v>
      </c>
      <c r="H289" s="301"/>
      <c r="I289" s="233"/>
      <c r="J289" s="234">
        <f>ROUND(I289*H289,2)</f>
        <v>0</v>
      </c>
      <c r="K289" s="235"/>
      <c r="L289" s="45"/>
      <c r="M289" s="236" t="s">
        <v>1</v>
      </c>
      <c r="N289" s="237" t="s">
        <v>42</v>
      </c>
      <c r="O289" s="92"/>
      <c r="P289" s="238">
        <f>O289*H289</f>
        <v>0</v>
      </c>
      <c r="Q289" s="238">
        <v>0</v>
      </c>
      <c r="R289" s="238">
        <f>Q289*H289</f>
        <v>0</v>
      </c>
      <c r="S289" s="238">
        <v>0</v>
      </c>
      <c r="T289" s="23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249</v>
      </c>
      <c r="AT289" s="240" t="s">
        <v>161</v>
      </c>
      <c r="AU289" s="240" t="s">
        <v>87</v>
      </c>
      <c r="AY289" s="18" t="s">
        <v>158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85</v>
      </c>
      <c r="BK289" s="241">
        <f>ROUND(I289*H289,2)</f>
        <v>0</v>
      </c>
      <c r="BL289" s="18" t="s">
        <v>249</v>
      </c>
      <c r="BM289" s="240" t="s">
        <v>1486</v>
      </c>
    </row>
    <row r="290" s="12" customFormat="1" ht="22.8" customHeight="1">
      <c r="A290" s="12"/>
      <c r="B290" s="212"/>
      <c r="C290" s="213"/>
      <c r="D290" s="214" t="s">
        <v>76</v>
      </c>
      <c r="E290" s="226" t="s">
        <v>1487</v>
      </c>
      <c r="F290" s="226" t="s">
        <v>1488</v>
      </c>
      <c r="G290" s="213"/>
      <c r="H290" s="213"/>
      <c r="I290" s="216"/>
      <c r="J290" s="227">
        <f>BK290</f>
        <v>0</v>
      </c>
      <c r="K290" s="213"/>
      <c r="L290" s="218"/>
      <c r="M290" s="219"/>
      <c r="N290" s="220"/>
      <c r="O290" s="220"/>
      <c r="P290" s="221">
        <f>SUM(P291:P306)</f>
        <v>0</v>
      </c>
      <c r="Q290" s="220"/>
      <c r="R290" s="221">
        <f>SUM(R291:R306)</f>
        <v>0.10359</v>
      </c>
      <c r="S290" s="220"/>
      <c r="T290" s="222">
        <f>SUM(T291:T306)</f>
        <v>0.01805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3" t="s">
        <v>87</v>
      </c>
      <c r="AT290" s="224" t="s">
        <v>76</v>
      </c>
      <c r="AU290" s="224" t="s">
        <v>85</v>
      </c>
      <c r="AY290" s="223" t="s">
        <v>158</v>
      </c>
      <c r="BK290" s="225">
        <f>SUM(BK291:BK306)</f>
        <v>0</v>
      </c>
    </row>
    <row r="291" s="2" customFormat="1" ht="24.15" customHeight="1">
      <c r="A291" s="39"/>
      <c r="B291" s="40"/>
      <c r="C291" s="228" t="s">
        <v>509</v>
      </c>
      <c r="D291" s="228" t="s">
        <v>161</v>
      </c>
      <c r="E291" s="229" t="s">
        <v>1489</v>
      </c>
      <c r="F291" s="230" t="s">
        <v>1490</v>
      </c>
      <c r="G291" s="231" t="s">
        <v>191</v>
      </c>
      <c r="H291" s="232">
        <v>1</v>
      </c>
      <c r="I291" s="233"/>
      <c r="J291" s="234">
        <f>ROUND(I291*H291,2)</f>
        <v>0</v>
      </c>
      <c r="K291" s="235"/>
      <c r="L291" s="45"/>
      <c r="M291" s="236" t="s">
        <v>1</v>
      </c>
      <c r="N291" s="237" t="s">
        <v>42</v>
      </c>
      <c r="O291" s="92"/>
      <c r="P291" s="238">
        <f>O291*H291</f>
        <v>0</v>
      </c>
      <c r="Q291" s="238">
        <v>0.016969999999999999</v>
      </c>
      <c r="R291" s="238">
        <f>Q291*H291</f>
        <v>0.016969999999999999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249</v>
      </c>
      <c r="AT291" s="240" t="s">
        <v>161</v>
      </c>
      <c r="AU291" s="240" t="s">
        <v>87</v>
      </c>
      <c r="AY291" s="18" t="s">
        <v>158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85</v>
      </c>
      <c r="BK291" s="241">
        <f>ROUND(I291*H291,2)</f>
        <v>0</v>
      </c>
      <c r="BL291" s="18" t="s">
        <v>249</v>
      </c>
      <c r="BM291" s="240" t="s">
        <v>1491</v>
      </c>
    </row>
    <row r="292" s="2" customFormat="1" ht="24.15" customHeight="1">
      <c r="A292" s="39"/>
      <c r="B292" s="40"/>
      <c r="C292" s="228" t="s">
        <v>515</v>
      </c>
      <c r="D292" s="228" t="s">
        <v>161</v>
      </c>
      <c r="E292" s="229" t="s">
        <v>1492</v>
      </c>
      <c r="F292" s="230" t="s">
        <v>1493</v>
      </c>
      <c r="G292" s="231" t="s">
        <v>191</v>
      </c>
      <c r="H292" s="232">
        <v>1</v>
      </c>
      <c r="I292" s="233"/>
      <c r="J292" s="234">
        <f>ROUND(I292*H292,2)</f>
        <v>0</v>
      </c>
      <c r="K292" s="235"/>
      <c r="L292" s="45"/>
      <c r="M292" s="236" t="s">
        <v>1</v>
      </c>
      <c r="N292" s="237" t="s">
        <v>42</v>
      </c>
      <c r="O292" s="92"/>
      <c r="P292" s="238">
        <f>O292*H292</f>
        <v>0</v>
      </c>
      <c r="Q292" s="238">
        <v>0.01197</v>
      </c>
      <c r="R292" s="238">
        <f>Q292*H292</f>
        <v>0.01197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249</v>
      </c>
      <c r="AT292" s="240" t="s">
        <v>161</v>
      </c>
      <c r="AU292" s="240" t="s">
        <v>87</v>
      </c>
      <c r="AY292" s="18" t="s">
        <v>158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85</v>
      </c>
      <c r="BK292" s="241">
        <f>ROUND(I292*H292,2)</f>
        <v>0</v>
      </c>
      <c r="BL292" s="18" t="s">
        <v>249</v>
      </c>
      <c r="BM292" s="240" t="s">
        <v>1494</v>
      </c>
    </row>
    <row r="293" s="2" customFormat="1" ht="24.15" customHeight="1">
      <c r="A293" s="39"/>
      <c r="B293" s="40"/>
      <c r="C293" s="228" t="s">
        <v>522</v>
      </c>
      <c r="D293" s="228" t="s">
        <v>161</v>
      </c>
      <c r="E293" s="229" t="s">
        <v>1495</v>
      </c>
      <c r="F293" s="230" t="s">
        <v>1496</v>
      </c>
      <c r="G293" s="231" t="s">
        <v>191</v>
      </c>
      <c r="H293" s="232">
        <v>1</v>
      </c>
      <c r="I293" s="233"/>
      <c r="J293" s="234">
        <f>ROUND(I293*H293,2)</f>
        <v>0</v>
      </c>
      <c r="K293" s="235"/>
      <c r="L293" s="45"/>
      <c r="M293" s="236" t="s">
        <v>1</v>
      </c>
      <c r="N293" s="237" t="s">
        <v>42</v>
      </c>
      <c r="O293" s="92"/>
      <c r="P293" s="238">
        <f>O293*H293</f>
        <v>0</v>
      </c>
      <c r="Q293" s="238">
        <v>0.0094599999999999997</v>
      </c>
      <c r="R293" s="238">
        <f>Q293*H293</f>
        <v>0.0094599999999999997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249</v>
      </c>
      <c r="AT293" s="240" t="s">
        <v>161</v>
      </c>
      <c r="AU293" s="240" t="s">
        <v>87</v>
      </c>
      <c r="AY293" s="18" t="s">
        <v>158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85</v>
      </c>
      <c r="BK293" s="241">
        <f>ROUND(I293*H293,2)</f>
        <v>0</v>
      </c>
      <c r="BL293" s="18" t="s">
        <v>249</v>
      </c>
      <c r="BM293" s="240" t="s">
        <v>1497</v>
      </c>
    </row>
    <row r="294" s="2" customFormat="1" ht="14.4" customHeight="1">
      <c r="A294" s="39"/>
      <c r="B294" s="40"/>
      <c r="C294" s="228" t="s">
        <v>527</v>
      </c>
      <c r="D294" s="228" t="s">
        <v>161</v>
      </c>
      <c r="E294" s="229" t="s">
        <v>1498</v>
      </c>
      <c r="F294" s="230" t="s">
        <v>1499</v>
      </c>
      <c r="G294" s="231" t="s">
        <v>191</v>
      </c>
      <c r="H294" s="232">
        <v>1</v>
      </c>
      <c r="I294" s="233"/>
      <c r="J294" s="234">
        <f>ROUND(I294*H294,2)</f>
        <v>0</v>
      </c>
      <c r="K294" s="235"/>
      <c r="L294" s="45"/>
      <c r="M294" s="236" t="s">
        <v>1</v>
      </c>
      <c r="N294" s="237" t="s">
        <v>42</v>
      </c>
      <c r="O294" s="92"/>
      <c r="P294" s="238">
        <f>O294*H294</f>
        <v>0</v>
      </c>
      <c r="Q294" s="238">
        <v>0.00017000000000000001</v>
      </c>
      <c r="R294" s="238">
        <f>Q294*H294</f>
        <v>0.00017000000000000001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249</v>
      </c>
      <c r="AT294" s="240" t="s">
        <v>161</v>
      </c>
      <c r="AU294" s="240" t="s">
        <v>87</v>
      </c>
      <c r="AY294" s="18" t="s">
        <v>158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85</v>
      </c>
      <c r="BK294" s="241">
        <f>ROUND(I294*H294,2)</f>
        <v>0</v>
      </c>
      <c r="BL294" s="18" t="s">
        <v>249</v>
      </c>
      <c r="BM294" s="240" t="s">
        <v>1500</v>
      </c>
    </row>
    <row r="295" s="2" customFormat="1" ht="14.4" customHeight="1">
      <c r="A295" s="39"/>
      <c r="B295" s="40"/>
      <c r="C295" s="290" t="s">
        <v>531</v>
      </c>
      <c r="D295" s="290" t="s">
        <v>290</v>
      </c>
      <c r="E295" s="291" t="s">
        <v>1501</v>
      </c>
      <c r="F295" s="292" t="s">
        <v>1502</v>
      </c>
      <c r="G295" s="293" t="s">
        <v>171</v>
      </c>
      <c r="H295" s="294">
        <v>1</v>
      </c>
      <c r="I295" s="295"/>
      <c r="J295" s="296">
        <f>ROUND(I295*H295,2)</f>
        <v>0</v>
      </c>
      <c r="K295" s="297"/>
      <c r="L295" s="298"/>
      <c r="M295" s="299" t="s">
        <v>1</v>
      </c>
      <c r="N295" s="300" t="s">
        <v>42</v>
      </c>
      <c r="O295" s="92"/>
      <c r="P295" s="238">
        <f>O295*H295</f>
        <v>0</v>
      </c>
      <c r="Q295" s="238">
        <v>0.014999999999999999</v>
      </c>
      <c r="R295" s="238">
        <f>Q295*H295</f>
        <v>0.014999999999999999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336</v>
      </c>
      <c r="AT295" s="240" t="s">
        <v>290</v>
      </c>
      <c r="AU295" s="240" t="s">
        <v>87</v>
      </c>
      <c r="AY295" s="18" t="s">
        <v>158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85</v>
      </c>
      <c r="BK295" s="241">
        <f>ROUND(I295*H295,2)</f>
        <v>0</v>
      </c>
      <c r="BL295" s="18" t="s">
        <v>249</v>
      </c>
      <c r="BM295" s="240" t="s">
        <v>1503</v>
      </c>
    </row>
    <row r="296" s="2" customFormat="1" ht="24.15" customHeight="1">
      <c r="A296" s="39"/>
      <c r="B296" s="40"/>
      <c r="C296" s="228" t="s">
        <v>535</v>
      </c>
      <c r="D296" s="228" t="s">
        <v>161</v>
      </c>
      <c r="E296" s="229" t="s">
        <v>1504</v>
      </c>
      <c r="F296" s="230" t="s">
        <v>1505</v>
      </c>
      <c r="G296" s="231" t="s">
        <v>191</v>
      </c>
      <c r="H296" s="232">
        <v>1</v>
      </c>
      <c r="I296" s="233"/>
      <c r="J296" s="234">
        <f>ROUND(I296*H296,2)</f>
        <v>0</v>
      </c>
      <c r="K296" s="235"/>
      <c r="L296" s="45"/>
      <c r="M296" s="236" t="s">
        <v>1</v>
      </c>
      <c r="N296" s="237" t="s">
        <v>42</v>
      </c>
      <c r="O296" s="92"/>
      <c r="P296" s="238">
        <f>O296*H296</f>
        <v>0</v>
      </c>
      <c r="Q296" s="238">
        <v>0.0049300000000000004</v>
      </c>
      <c r="R296" s="238">
        <f>Q296*H296</f>
        <v>0.0049300000000000004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249</v>
      </c>
      <c r="AT296" s="240" t="s">
        <v>161</v>
      </c>
      <c r="AU296" s="240" t="s">
        <v>87</v>
      </c>
      <c r="AY296" s="18" t="s">
        <v>158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85</v>
      </c>
      <c r="BK296" s="241">
        <f>ROUND(I296*H296,2)</f>
        <v>0</v>
      </c>
      <c r="BL296" s="18" t="s">
        <v>249</v>
      </c>
      <c r="BM296" s="240" t="s">
        <v>1506</v>
      </c>
    </row>
    <row r="297" s="2" customFormat="1" ht="14.4" customHeight="1">
      <c r="A297" s="39"/>
      <c r="B297" s="40"/>
      <c r="C297" s="228" t="s">
        <v>539</v>
      </c>
      <c r="D297" s="228" t="s">
        <v>161</v>
      </c>
      <c r="E297" s="229" t="s">
        <v>1507</v>
      </c>
      <c r="F297" s="230" t="s">
        <v>1508</v>
      </c>
      <c r="G297" s="231" t="s">
        <v>191</v>
      </c>
      <c r="H297" s="232">
        <v>1</v>
      </c>
      <c r="I297" s="233"/>
      <c r="J297" s="234">
        <f>ROUND(I297*H297,2)</f>
        <v>0</v>
      </c>
      <c r="K297" s="235"/>
      <c r="L297" s="45"/>
      <c r="M297" s="236" t="s">
        <v>1</v>
      </c>
      <c r="N297" s="237" t="s">
        <v>42</v>
      </c>
      <c r="O297" s="92"/>
      <c r="P297" s="238">
        <f>O297*H297</f>
        <v>0</v>
      </c>
      <c r="Q297" s="238">
        <v>0</v>
      </c>
      <c r="R297" s="238">
        <f>Q297*H297</f>
        <v>0</v>
      </c>
      <c r="S297" s="238">
        <v>0.014930000000000001</v>
      </c>
      <c r="T297" s="239">
        <f>S297*H297</f>
        <v>0.014930000000000001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249</v>
      </c>
      <c r="AT297" s="240" t="s">
        <v>161</v>
      </c>
      <c r="AU297" s="240" t="s">
        <v>87</v>
      </c>
      <c r="AY297" s="18" t="s">
        <v>158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85</v>
      </c>
      <c r="BK297" s="241">
        <f>ROUND(I297*H297,2)</f>
        <v>0</v>
      </c>
      <c r="BL297" s="18" t="s">
        <v>249</v>
      </c>
      <c r="BM297" s="240" t="s">
        <v>1509</v>
      </c>
    </row>
    <row r="298" s="2" customFormat="1" ht="24.15" customHeight="1">
      <c r="A298" s="39"/>
      <c r="B298" s="40"/>
      <c r="C298" s="228" t="s">
        <v>543</v>
      </c>
      <c r="D298" s="228" t="s">
        <v>161</v>
      </c>
      <c r="E298" s="229" t="s">
        <v>1510</v>
      </c>
      <c r="F298" s="230" t="s">
        <v>1511</v>
      </c>
      <c r="G298" s="231" t="s">
        <v>191</v>
      </c>
      <c r="H298" s="232">
        <v>1</v>
      </c>
      <c r="I298" s="233"/>
      <c r="J298" s="234">
        <f>ROUND(I298*H298,2)</f>
        <v>0</v>
      </c>
      <c r="K298" s="235"/>
      <c r="L298" s="45"/>
      <c r="M298" s="236" t="s">
        <v>1</v>
      </c>
      <c r="N298" s="237" t="s">
        <v>42</v>
      </c>
      <c r="O298" s="92"/>
      <c r="P298" s="238">
        <f>O298*H298</f>
        <v>0</v>
      </c>
      <c r="Q298" s="238">
        <v>0.036339999999999997</v>
      </c>
      <c r="R298" s="238">
        <f>Q298*H298</f>
        <v>0.036339999999999997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249</v>
      </c>
      <c r="AT298" s="240" t="s">
        <v>161</v>
      </c>
      <c r="AU298" s="240" t="s">
        <v>87</v>
      </c>
      <c r="AY298" s="18" t="s">
        <v>158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85</v>
      </c>
      <c r="BK298" s="241">
        <f>ROUND(I298*H298,2)</f>
        <v>0</v>
      </c>
      <c r="BL298" s="18" t="s">
        <v>249</v>
      </c>
      <c r="BM298" s="240" t="s">
        <v>1512</v>
      </c>
    </row>
    <row r="299" s="2" customFormat="1" ht="24.15" customHeight="1">
      <c r="A299" s="39"/>
      <c r="B299" s="40"/>
      <c r="C299" s="228" t="s">
        <v>547</v>
      </c>
      <c r="D299" s="228" t="s">
        <v>161</v>
      </c>
      <c r="E299" s="229" t="s">
        <v>1513</v>
      </c>
      <c r="F299" s="230" t="s">
        <v>1514</v>
      </c>
      <c r="G299" s="231" t="s">
        <v>191</v>
      </c>
      <c r="H299" s="232">
        <v>1</v>
      </c>
      <c r="I299" s="233"/>
      <c r="J299" s="234">
        <f>ROUND(I299*H299,2)</f>
        <v>0</v>
      </c>
      <c r="K299" s="235"/>
      <c r="L299" s="45"/>
      <c r="M299" s="236" t="s">
        <v>1</v>
      </c>
      <c r="N299" s="237" t="s">
        <v>42</v>
      </c>
      <c r="O299" s="92"/>
      <c r="P299" s="238">
        <f>O299*H299</f>
        <v>0</v>
      </c>
      <c r="Q299" s="238">
        <v>0.00095</v>
      </c>
      <c r="R299" s="238">
        <f>Q299*H299</f>
        <v>0.00095</v>
      </c>
      <c r="S299" s="238">
        <v>0</v>
      </c>
      <c r="T299" s="23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0" t="s">
        <v>249</v>
      </c>
      <c r="AT299" s="240" t="s">
        <v>161</v>
      </c>
      <c r="AU299" s="240" t="s">
        <v>87</v>
      </c>
      <c r="AY299" s="18" t="s">
        <v>158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85</v>
      </c>
      <c r="BK299" s="241">
        <f>ROUND(I299*H299,2)</f>
        <v>0</v>
      </c>
      <c r="BL299" s="18" t="s">
        <v>249</v>
      </c>
      <c r="BM299" s="240" t="s">
        <v>1515</v>
      </c>
    </row>
    <row r="300" s="2" customFormat="1" ht="14.4" customHeight="1">
      <c r="A300" s="39"/>
      <c r="B300" s="40"/>
      <c r="C300" s="228" t="s">
        <v>551</v>
      </c>
      <c r="D300" s="228" t="s">
        <v>161</v>
      </c>
      <c r="E300" s="229" t="s">
        <v>1516</v>
      </c>
      <c r="F300" s="230" t="s">
        <v>1517</v>
      </c>
      <c r="G300" s="231" t="s">
        <v>191</v>
      </c>
      <c r="H300" s="232">
        <v>2</v>
      </c>
      <c r="I300" s="233"/>
      <c r="J300" s="234">
        <f>ROUND(I300*H300,2)</f>
        <v>0</v>
      </c>
      <c r="K300" s="235"/>
      <c r="L300" s="45"/>
      <c r="M300" s="236" t="s">
        <v>1</v>
      </c>
      <c r="N300" s="237" t="s">
        <v>42</v>
      </c>
      <c r="O300" s="92"/>
      <c r="P300" s="238">
        <f>O300*H300</f>
        <v>0</v>
      </c>
      <c r="Q300" s="238">
        <v>0</v>
      </c>
      <c r="R300" s="238">
        <f>Q300*H300</f>
        <v>0</v>
      </c>
      <c r="S300" s="238">
        <v>0.00156</v>
      </c>
      <c r="T300" s="239">
        <f>S300*H300</f>
        <v>0.0031199999999999999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249</v>
      </c>
      <c r="AT300" s="240" t="s">
        <v>161</v>
      </c>
      <c r="AU300" s="240" t="s">
        <v>87</v>
      </c>
      <c r="AY300" s="18" t="s">
        <v>158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85</v>
      </c>
      <c r="BK300" s="241">
        <f>ROUND(I300*H300,2)</f>
        <v>0</v>
      </c>
      <c r="BL300" s="18" t="s">
        <v>249</v>
      </c>
      <c r="BM300" s="240" t="s">
        <v>1518</v>
      </c>
    </row>
    <row r="301" s="2" customFormat="1" ht="24.15" customHeight="1">
      <c r="A301" s="39"/>
      <c r="B301" s="40"/>
      <c r="C301" s="228" t="s">
        <v>556</v>
      </c>
      <c r="D301" s="228" t="s">
        <v>161</v>
      </c>
      <c r="E301" s="229" t="s">
        <v>1519</v>
      </c>
      <c r="F301" s="230" t="s">
        <v>1520</v>
      </c>
      <c r="G301" s="231" t="s">
        <v>191</v>
      </c>
      <c r="H301" s="232">
        <v>1</v>
      </c>
      <c r="I301" s="233"/>
      <c r="J301" s="234">
        <f>ROUND(I301*H301,2)</f>
        <v>0</v>
      </c>
      <c r="K301" s="235"/>
      <c r="L301" s="45"/>
      <c r="M301" s="236" t="s">
        <v>1</v>
      </c>
      <c r="N301" s="237" t="s">
        <v>42</v>
      </c>
      <c r="O301" s="92"/>
      <c r="P301" s="238">
        <f>O301*H301</f>
        <v>0</v>
      </c>
      <c r="Q301" s="238">
        <v>0.0018</v>
      </c>
      <c r="R301" s="238">
        <f>Q301*H301</f>
        <v>0.0018</v>
      </c>
      <c r="S301" s="238">
        <v>0</v>
      </c>
      <c r="T301" s="23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0" t="s">
        <v>249</v>
      </c>
      <c r="AT301" s="240" t="s">
        <v>161</v>
      </c>
      <c r="AU301" s="240" t="s">
        <v>87</v>
      </c>
      <c r="AY301" s="18" t="s">
        <v>158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8" t="s">
        <v>85</v>
      </c>
      <c r="BK301" s="241">
        <f>ROUND(I301*H301,2)</f>
        <v>0</v>
      </c>
      <c r="BL301" s="18" t="s">
        <v>249</v>
      </c>
      <c r="BM301" s="240" t="s">
        <v>1521</v>
      </c>
    </row>
    <row r="302" s="2" customFormat="1" ht="14.4" customHeight="1">
      <c r="A302" s="39"/>
      <c r="B302" s="40"/>
      <c r="C302" s="228" t="s">
        <v>560</v>
      </c>
      <c r="D302" s="228" t="s">
        <v>161</v>
      </c>
      <c r="E302" s="229" t="s">
        <v>1522</v>
      </c>
      <c r="F302" s="230" t="s">
        <v>1523</v>
      </c>
      <c r="G302" s="231" t="s">
        <v>191</v>
      </c>
      <c r="H302" s="232">
        <v>2</v>
      </c>
      <c r="I302" s="233"/>
      <c r="J302" s="234">
        <f>ROUND(I302*H302,2)</f>
        <v>0</v>
      </c>
      <c r="K302" s="235"/>
      <c r="L302" s="45"/>
      <c r="M302" s="236" t="s">
        <v>1</v>
      </c>
      <c r="N302" s="237" t="s">
        <v>42</v>
      </c>
      <c r="O302" s="92"/>
      <c r="P302" s="238">
        <f>O302*H302</f>
        <v>0</v>
      </c>
      <c r="Q302" s="238">
        <v>0.0018400000000000001</v>
      </c>
      <c r="R302" s="238">
        <f>Q302*H302</f>
        <v>0.0036800000000000001</v>
      </c>
      <c r="S302" s="238">
        <v>0</v>
      </c>
      <c r="T302" s="23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0" t="s">
        <v>249</v>
      </c>
      <c r="AT302" s="240" t="s">
        <v>161</v>
      </c>
      <c r="AU302" s="240" t="s">
        <v>87</v>
      </c>
      <c r="AY302" s="18" t="s">
        <v>158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85</v>
      </c>
      <c r="BK302" s="241">
        <f>ROUND(I302*H302,2)</f>
        <v>0</v>
      </c>
      <c r="BL302" s="18" t="s">
        <v>249</v>
      </c>
      <c r="BM302" s="240" t="s">
        <v>1524</v>
      </c>
    </row>
    <row r="303" s="2" customFormat="1" ht="14.4" customHeight="1">
      <c r="A303" s="39"/>
      <c r="B303" s="40"/>
      <c r="C303" s="228" t="s">
        <v>564</v>
      </c>
      <c r="D303" s="228" t="s">
        <v>161</v>
      </c>
      <c r="E303" s="229" t="s">
        <v>1525</v>
      </c>
      <c r="F303" s="230" t="s">
        <v>1526</v>
      </c>
      <c r="G303" s="231" t="s">
        <v>191</v>
      </c>
      <c r="H303" s="232">
        <v>1</v>
      </c>
      <c r="I303" s="233"/>
      <c r="J303" s="234">
        <f>ROUND(I303*H303,2)</f>
        <v>0</v>
      </c>
      <c r="K303" s="235"/>
      <c r="L303" s="45"/>
      <c r="M303" s="236" t="s">
        <v>1</v>
      </c>
      <c r="N303" s="237" t="s">
        <v>42</v>
      </c>
      <c r="O303" s="92"/>
      <c r="P303" s="238">
        <f>O303*H303</f>
        <v>0</v>
      </c>
      <c r="Q303" s="238">
        <v>0.0018400000000000001</v>
      </c>
      <c r="R303" s="238">
        <f>Q303*H303</f>
        <v>0.0018400000000000001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249</v>
      </c>
      <c r="AT303" s="240" t="s">
        <v>161</v>
      </c>
      <c r="AU303" s="240" t="s">
        <v>87</v>
      </c>
      <c r="AY303" s="18" t="s">
        <v>158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85</v>
      </c>
      <c r="BK303" s="241">
        <f>ROUND(I303*H303,2)</f>
        <v>0</v>
      </c>
      <c r="BL303" s="18" t="s">
        <v>249</v>
      </c>
      <c r="BM303" s="240" t="s">
        <v>1527</v>
      </c>
    </row>
    <row r="304" s="2" customFormat="1" ht="14.4" customHeight="1">
      <c r="A304" s="39"/>
      <c r="B304" s="40"/>
      <c r="C304" s="228" t="s">
        <v>568</v>
      </c>
      <c r="D304" s="228" t="s">
        <v>161</v>
      </c>
      <c r="E304" s="229" t="s">
        <v>1528</v>
      </c>
      <c r="F304" s="230" t="s">
        <v>1529</v>
      </c>
      <c r="G304" s="231" t="s">
        <v>171</v>
      </c>
      <c r="H304" s="232">
        <v>2</v>
      </c>
      <c r="I304" s="233"/>
      <c r="J304" s="234">
        <f>ROUND(I304*H304,2)</f>
        <v>0</v>
      </c>
      <c r="K304" s="235"/>
      <c r="L304" s="45"/>
      <c r="M304" s="236" t="s">
        <v>1</v>
      </c>
      <c r="N304" s="237" t="s">
        <v>42</v>
      </c>
      <c r="O304" s="92"/>
      <c r="P304" s="238">
        <f>O304*H304</f>
        <v>0</v>
      </c>
      <c r="Q304" s="238">
        <v>0.00024000000000000001</v>
      </c>
      <c r="R304" s="238">
        <f>Q304*H304</f>
        <v>0.00048000000000000001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249</v>
      </c>
      <c r="AT304" s="240" t="s">
        <v>161</v>
      </c>
      <c r="AU304" s="240" t="s">
        <v>87</v>
      </c>
      <c r="AY304" s="18" t="s">
        <v>158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85</v>
      </c>
      <c r="BK304" s="241">
        <f>ROUND(I304*H304,2)</f>
        <v>0</v>
      </c>
      <c r="BL304" s="18" t="s">
        <v>249</v>
      </c>
      <c r="BM304" s="240" t="s">
        <v>1530</v>
      </c>
    </row>
    <row r="305" s="2" customFormat="1" ht="14.4" customHeight="1">
      <c r="A305" s="39"/>
      <c r="B305" s="40"/>
      <c r="C305" s="228" t="s">
        <v>573</v>
      </c>
      <c r="D305" s="228" t="s">
        <v>161</v>
      </c>
      <c r="E305" s="229" t="s">
        <v>1531</v>
      </c>
      <c r="F305" s="230" t="s">
        <v>1532</v>
      </c>
      <c r="G305" s="231" t="s">
        <v>171</v>
      </c>
      <c r="H305" s="232">
        <v>1</v>
      </c>
      <c r="I305" s="233"/>
      <c r="J305" s="234">
        <f>ROUND(I305*H305,2)</f>
        <v>0</v>
      </c>
      <c r="K305" s="235"/>
      <c r="L305" s="45"/>
      <c r="M305" s="236" t="s">
        <v>1</v>
      </c>
      <c r="N305" s="237" t="s">
        <v>42</v>
      </c>
      <c r="O305" s="92"/>
      <c r="P305" s="238">
        <f>O305*H305</f>
        <v>0</v>
      </c>
      <c r="Q305" s="238">
        <v>0</v>
      </c>
      <c r="R305" s="238">
        <f>Q305*H305</f>
        <v>0</v>
      </c>
      <c r="S305" s="238">
        <v>0</v>
      </c>
      <c r="T305" s="23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0" t="s">
        <v>249</v>
      </c>
      <c r="AT305" s="240" t="s">
        <v>161</v>
      </c>
      <c r="AU305" s="240" t="s">
        <v>87</v>
      </c>
      <c r="AY305" s="18" t="s">
        <v>158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85</v>
      </c>
      <c r="BK305" s="241">
        <f>ROUND(I305*H305,2)</f>
        <v>0</v>
      </c>
      <c r="BL305" s="18" t="s">
        <v>249</v>
      </c>
      <c r="BM305" s="240" t="s">
        <v>1533</v>
      </c>
    </row>
    <row r="306" s="2" customFormat="1" ht="24.15" customHeight="1">
      <c r="A306" s="39"/>
      <c r="B306" s="40"/>
      <c r="C306" s="228" t="s">
        <v>577</v>
      </c>
      <c r="D306" s="228" t="s">
        <v>161</v>
      </c>
      <c r="E306" s="229" t="s">
        <v>1534</v>
      </c>
      <c r="F306" s="230" t="s">
        <v>1535</v>
      </c>
      <c r="G306" s="231" t="s">
        <v>505</v>
      </c>
      <c r="H306" s="301"/>
      <c r="I306" s="233"/>
      <c r="J306" s="234">
        <f>ROUND(I306*H306,2)</f>
        <v>0</v>
      </c>
      <c r="K306" s="235"/>
      <c r="L306" s="45"/>
      <c r="M306" s="236" t="s">
        <v>1</v>
      </c>
      <c r="N306" s="237" t="s">
        <v>42</v>
      </c>
      <c r="O306" s="92"/>
      <c r="P306" s="238">
        <f>O306*H306</f>
        <v>0</v>
      </c>
      <c r="Q306" s="238">
        <v>0</v>
      </c>
      <c r="R306" s="238">
        <f>Q306*H306</f>
        <v>0</v>
      </c>
      <c r="S306" s="238">
        <v>0</v>
      </c>
      <c r="T306" s="23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0" t="s">
        <v>249</v>
      </c>
      <c r="AT306" s="240" t="s">
        <v>161</v>
      </c>
      <c r="AU306" s="240" t="s">
        <v>87</v>
      </c>
      <c r="AY306" s="18" t="s">
        <v>158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8" t="s">
        <v>85</v>
      </c>
      <c r="BK306" s="241">
        <f>ROUND(I306*H306,2)</f>
        <v>0</v>
      </c>
      <c r="BL306" s="18" t="s">
        <v>249</v>
      </c>
      <c r="BM306" s="240" t="s">
        <v>1536</v>
      </c>
    </row>
    <row r="307" s="12" customFormat="1" ht="22.8" customHeight="1">
      <c r="A307" s="12"/>
      <c r="B307" s="212"/>
      <c r="C307" s="213"/>
      <c r="D307" s="214" t="s">
        <v>76</v>
      </c>
      <c r="E307" s="226" t="s">
        <v>1537</v>
      </c>
      <c r="F307" s="226" t="s">
        <v>1538</v>
      </c>
      <c r="G307" s="213"/>
      <c r="H307" s="213"/>
      <c r="I307" s="216"/>
      <c r="J307" s="227">
        <f>BK307</f>
        <v>0</v>
      </c>
      <c r="K307" s="213"/>
      <c r="L307" s="218"/>
      <c r="M307" s="219"/>
      <c r="N307" s="220"/>
      <c r="O307" s="220"/>
      <c r="P307" s="221">
        <f>SUM(P308:P309)</f>
        <v>0</v>
      </c>
      <c r="Q307" s="220"/>
      <c r="R307" s="221">
        <f>SUM(R308:R309)</f>
        <v>0.0091999999999999998</v>
      </c>
      <c r="S307" s="220"/>
      <c r="T307" s="222">
        <f>SUM(T308:T309)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3" t="s">
        <v>87</v>
      </c>
      <c r="AT307" s="224" t="s">
        <v>76</v>
      </c>
      <c r="AU307" s="224" t="s">
        <v>85</v>
      </c>
      <c r="AY307" s="223" t="s">
        <v>158</v>
      </c>
      <c r="BK307" s="225">
        <f>SUM(BK308:BK309)</f>
        <v>0</v>
      </c>
    </row>
    <row r="308" s="2" customFormat="1" ht="24.15" customHeight="1">
      <c r="A308" s="39"/>
      <c r="B308" s="40"/>
      <c r="C308" s="228" t="s">
        <v>581</v>
      </c>
      <c r="D308" s="228" t="s">
        <v>161</v>
      </c>
      <c r="E308" s="229" t="s">
        <v>1539</v>
      </c>
      <c r="F308" s="230" t="s">
        <v>1540</v>
      </c>
      <c r="G308" s="231" t="s">
        <v>191</v>
      </c>
      <c r="H308" s="232">
        <v>1</v>
      </c>
      <c r="I308" s="233"/>
      <c r="J308" s="234">
        <f>ROUND(I308*H308,2)</f>
        <v>0</v>
      </c>
      <c r="K308" s="235"/>
      <c r="L308" s="45"/>
      <c r="M308" s="236" t="s">
        <v>1</v>
      </c>
      <c r="N308" s="237" t="s">
        <v>42</v>
      </c>
      <c r="O308" s="92"/>
      <c r="P308" s="238">
        <f>O308*H308</f>
        <v>0</v>
      </c>
      <c r="Q308" s="238">
        <v>0.0091999999999999998</v>
      </c>
      <c r="R308" s="238">
        <f>Q308*H308</f>
        <v>0.0091999999999999998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249</v>
      </c>
      <c r="AT308" s="240" t="s">
        <v>161</v>
      </c>
      <c r="AU308" s="240" t="s">
        <v>87</v>
      </c>
      <c r="AY308" s="18" t="s">
        <v>158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85</v>
      </c>
      <c r="BK308" s="241">
        <f>ROUND(I308*H308,2)</f>
        <v>0</v>
      </c>
      <c r="BL308" s="18" t="s">
        <v>249</v>
      </c>
      <c r="BM308" s="240" t="s">
        <v>1541</v>
      </c>
    </row>
    <row r="309" s="2" customFormat="1" ht="24.15" customHeight="1">
      <c r="A309" s="39"/>
      <c r="B309" s="40"/>
      <c r="C309" s="228" t="s">
        <v>585</v>
      </c>
      <c r="D309" s="228" t="s">
        <v>161</v>
      </c>
      <c r="E309" s="229" t="s">
        <v>1542</v>
      </c>
      <c r="F309" s="230" t="s">
        <v>1543</v>
      </c>
      <c r="G309" s="231" t="s">
        <v>505</v>
      </c>
      <c r="H309" s="301"/>
      <c r="I309" s="233"/>
      <c r="J309" s="234">
        <f>ROUND(I309*H309,2)</f>
        <v>0</v>
      </c>
      <c r="K309" s="235"/>
      <c r="L309" s="45"/>
      <c r="M309" s="236" t="s">
        <v>1</v>
      </c>
      <c r="N309" s="237" t="s">
        <v>42</v>
      </c>
      <c r="O309" s="92"/>
      <c r="P309" s="238">
        <f>O309*H309</f>
        <v>0</v>
      </c>
      <c r="Q309" s="238">
        <v>0</v>
      </c>
      <c r="R309" s="238">
        <f>Q309*H309</f>
        <v>0</v>
      </c>
      <c r="S309" s="238">
        <v>0</v>
      </c>
      <c r="T309" s="23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0" t="s">
        <v>249</v>
      </c>
      <c r="AT309" s="240" t="s">
        <v>161</v>
      </c>
      <c r="AU309" s="240" t="s">
        <v>87</v>
      </c>
      <c r="AY309" s="18" t="s">
        <v>158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8" t="s">
        <v>85</v>
      </c>
      <c r="BK309" s="241">
        <f>ROUND(I309*H309,2)</f>
        <v>0</v>
      </c>
      <c r="BL309" s="18" t="s">
        <v>249</v>
      </c>
      <c r="BM309" s="240" t="s">
        <v>1544</v>
      </c>
    </row>
    <row r="310" s="12" customFormat="1" ht="22.8" customHeight="1">
      <c r="A310" s="12"/>
      <c r="B310" s="212"/>
      <c r="C310" s="213"/>
      <c r="D310" s="214" t="s">
        <v>76</v>
      </c>
      <c r="E310" s="226" t="s">
        <v>1131</v>
      </c>
      <c r="F310" s="226" t="s">
        <v>1132</v>
      </c>
      <c r="G310" s="213"/>
      <c r="H310" s="213"/>
      <c r="I310" s="216"/>
      <c r="J310" s="227">
        <f>BK310</f>
        <v>0</v>
      </c>
      <c r="K310" s="213"/>
      <c r="L310" s="218"/>
      <c r="M310" s="219"/>
      <c r="N310" s="220"/>
      <c r="O310" s="220"/>
      <c r="P310" s="221">
        <f>SUM(P311:P312)</f>
        <v>0</v>
      </c>
      <c r="Q310" s="220"/>
      <c r="R310" s="221">
        <f>SUM(R311:R312)</f>
        <v>0.00015000000000000001</v>
      </c>
      <c r="S310" s="220"/>
      <c r="T310" s="222">
        <f>SUM(T311:T312)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3" t="s">
        <v>87</v>
      </c>
      <c r="AT310" s="224" t="s">
        <v>76</v>
      </c>
      <c r="AU310" s="224" t="s">
        <v>85</v>
      </c>
      <c r="AY310" s="223" t="s">
        <v>158</v>
      </c>
      <c r="BK310" s="225">
        <f>SUM(BK311:BK312)</f>
        <v>0</v>
      </c>
    </row>
    <row r="311" s="2" customFormat="1" ht="24.15" customHeight="1">
      <c r="A311" s="39"/>
      <c r="B311" s="40"/>
      <c r="C311" s="228" t="s">
        <v>591</v>
      </c>
      <c r="D311" s="228" t="s">
        <v>161</v>
      </c>
      <c r="E311" s="229" t="s">
        <v>1133</v>
      </c>
      <c r="F311" s="230" t="s">
        <v>1545</v>
      </c>
      <c r="G311" s="231" t="s">
        <v>171</v>
      </c>
      <c r="H311" s="232">
        <v>3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42</v>
      </c>
      <c r="O311" s="92"/>
      <c r="P311" s="238">
        <f>O311*H311</f>
        <v>0</v>
      </c>
      <c r="Q311" s="238">
        <v>5.0000000000000002E-05</v>
      </c>
      <c r="R311" s="238">
        <f>Q311*H311</f>
        <v>0.00015000000000000001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249</v>
      </c>
      <c r="AT311" s="240" t="s">
        <v>161</v>
      </c>
      <c r="AU311" s="240" t="s">
        <v>87</v>
      </c>
      <c r="AY311" s="18" t="s">
        <v>158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85</v>
      </c>
      <c r="BK311" s="241">
        <f>ROUND(I311*H311,2)</f>
        <v>0</v>
      </c>
      <c r="BL311" s="18" t="s">
        <v>249</v>
      </c>
      <c r="BM311" s="240" t="s">
        <v>1546</v>
      </c>
    </row>
    <row r="312" s="2" customFormat="1">
      <c r="A312" s="39"/>
      <c r="B312" s="40"/>
      <c r="C312" s="41"/>
      <c r="D312" s="244" t="s">
        <v>173</v>
      </c>
      <c r="E312" s="41"/>
      <c r="F312" s="254" t="s">
        <v>1547</v>
      </c>
      <c r="G312" s="41"/>
      <c r="H312" s="41"/>
      <c r="I312" s="255"/>
      <c r="J312" s="41"/>
      <c r="K312" s="41"/>
      <c r="L312" s="45"/>
      <c r="M312" s="256"/>
      <c r="N312" s="257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173</v>
      </c>
      <c r="AU312" s="18" t="s">
        <v>87</v>
      </c>
    </row>
    <row r="313" s="12" customFormat="1" ht="22.8" customHeight="1">
      <c r="A313" s="12"/>
      <c r="B313" s="212"/>
      <c r="C313" s="213"/>
      <c r="D313" s="214" t="s">
        <v>76</v>
      </c>
      <c r="E313" s="226" t="s">
        <v>1548</v>
      </c>
      <c r="F313" s="226" t="s">
        <v>1549</v>
      </c>
      <c r="G313" s="213"/>
      <c r="H313" s="213"/>
      <c r="I313" s="216"/>
      <c r="J313" s="227">
        <f>BK313</f>
        <v>0</v>
      </c>
      <c r="K313" s="213"/>
      <c r="L313" s="218"/>
      <c r="M313" s="219"/>
      <c r="N313" s="220"/>
      <c r="O313" s="220"/>
      <c r="P313" s="221">
        <f>SUM(P314:P317)</f>
        <v>0</v>
      </c>
      <c r="Q313" s="220"/>
      <c r="R313" s="221">
        <f>SUM(R314:R317)</f>
        <v>0.0030000000000000001</v>
      </c>
      <c r="S313" s="220"/>
      <c r="T313" s="222">
        <f>SUM(T314:T317)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3" t="s">
        <v>87</v>
      </c>
      <c r="AT313" s="224" t="s">
        <v>76</v>
      </c>
      <c r="AU313" s="224" t="s">
        <v>85</v>
      </c>
      <c r="AY313" s="223" t="s">
        <v>158</v>
      </c>
      <c r="BK313" s="225">
        <f>SUM(BK314:BK317)</f>
        <v>0</v>
      </c>
    </row>
    <row r="314" s="2" customFormat="1" ht="49.05" customHeight="1">
      <c r="A314" s="39"/>
      <c r="B314" s="40"/>
      <c r="C314" s="228" t="s">
        <v>596</v>
      </c>
      <c r="D314" s="228" t="s">
        <v>161</v>
      </c>
      <c r="E314" s="229" t="s">
        <v>1550</v>
      </c>
      <c r="F314" s="230" t="s">
        <v>1551</v>
      </c>
      <c r="G314" s="231" t="s">
        <v>171</v>
      </c>
      <c r="H314" s="232">
        <v>2</v>
      </c>
      <c r="I314" s="233"/>
      <c r="J314" s="234">
        <f>ROUND(I314*H314,2)</f>
        <v>0</v>
      </c>
      <c r="K314" s="235"/>
      <c r="L314" s="45"/>
      <c r="M314" s="236" t="s">
        <v>1</v>
      </c>
      <c r="N314" s="237" t="s">
        <v>42</v>
      </c>
      <c r="O314" s="92"/>
      <c r="P314" s="238">
        <f>O314*H314</f>
        <v>0</v>
      </c>
      <c r="Q314" s="238">
        <v>0</v>
      </c>
      <c r="R314" s="238">
        <f>Q314*H314</f>
        <v>0</v>
      </c>
      <c r="S314" s="238">
        <v>0</v>
      </c>
      <c r="T314" s="23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0" t="s">
        <v>249</v>
      </c>
      <c r="AT314" s="240" t="s">
        <v>161</v>
      </c>
      <c r="AU314" s="240" t="s">
        <v>87</v>
      </c>
      <c r="AY314" s="18" t="s">
        <v>158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8" t="s">
        <v>85</v>
      </c>
      <c r="BK314" s="241">
        <f>ROUND(I314*H314,2)</f>
        <v>0</v>
      </c>
      <c r="BL314" s="18" t="s">
        <v>249</v>
      </c>
      <c r="BM314" s="240" t="s">
        <v>1552</v>
      </c>
    </row>
    <row r="315" s="2" customFormat="1" ht="14.4" customHeight="1">
      <c r="A315" s="39"/>
      <c r="B315" s="40"/>
      <c r="C315" s="228" t="s">
        <v>601</v>
      </c>
      <c r="D315" s="228" t="s">
        <v>161</v>
      </c>
      <c r="E315" s="229" t="s">
        <v>1553</v>
      </c>
      <c r="F315" s="230" t="s">
        <v>1554</v>
      </c>
      <c r="G315" s="231" t="s">
        <v>171</v>
      </c>
      <c r="H315" s="232">
        <v>2</v>
      </c>
      <c r="I315" s="233"/>
      <c r="J315" s="234">
        <f>ROUND(I315*H315,2)</f>
        <v>0</v>
      </c>
      <c r="K315" s="235"/>
      <c r="L315" s="45"/>
      <c r="M315" s="236" t="s">
        <v>1</v>
      </c>
      <c r="N315" s="237" t="s">
        <v>42</v>
      </c>
      <c r="O315" s="92"/>
      <c r="P315" s="238">
        <f>O315*H315</f>
        <v>0</v>
      </c>
      <c r="Q315" s="238">
        <v>0</v>
      </c>
      <c r="R315" s="238">
        <f>Q315*H315</f>
        <v>0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249</v>
      </c>
      <c r="AT315" s="240" t="s">
        <v>161</v>
      </c>
      <c r="AU315" s="240" t="s">
        <v>87</v>
      </c>
      <c r="AY315" s="18" t="s">
        <v>158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85</v>
      </c>
      <c r="BK315" s="241">
        <f>ROUND(I315*H315,2)</f>
        <v>0</v>
      </c>
      <c r="BL315" s="18" t="s">
        <v>249</v>
      </c>
      <c r="BM315" s="240" t="s">
        <v>1555</v>
      </c>
    </row>
    <row r="316" s="2" customFormat="1" ht="24.15" customHeight="1">
      <c r="A316" s="39"/>
      <c r="B316" s="40"/>
      <c r="C316" s="290" t="s">
        <v>606</v>
      </c>
      <c r="D316" s="290" t="s">
        <v>290</v>
      </c>
      <c r="E316" s="291" t="s">
        <v>1556</v>
      </c>
      <c r="F316" s="292" t="s">
        <v>1557</v>
      </c>
      <c r="G316" s="293" t="s">
        <v>171</v>
      </c>
      <c r="H316" s="294">
        <v>2</v>
      </c>
      <c r="I316" s="295"/>
      <c r="J316" s="296">
        <f>ROUND(I316*H316,2)</f>
        <v>0</v>
      </c>
      <c r="K316" s="297"/>
      <c r="L316" s="298"/>
      <c r="M316" s="299" t="s">
        <v>1</v>
      </c>
      <c r="N316" s="300" t="s">
        <v>42</v>
      </c>
      <c r="O316" s="92"/>
      <c r="P316" s="238">
        <f>O316*H316</f>
        <v>0</v>
      </c>
      <c r="Q316" s="238">
        <v>0.0015</v>
      </c>
      <c r="R316" s="238">
        <f>Q316*H316</f>
        <v>0.0030000000000000001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336</v>
      </c>
      <c r="AT316" s="240" t="s">
        <v>290</v>
      </c>
      <c r="AU316" s="240" t="s">
        <v>87</v>
      </c>
      <c r="AY316" s="18" t="s">
        <v>158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85</v>
      </c>
      <c r="BK316" s="241">
        <f>ROUND(I316*H316,2)</f>
        <v>0</v>
      </c>
      <c r="BL316" s="18" t="s">
        <v>249</v>
      </c>
      <c r="BM316" s="240" t="s">
        <v>1558</v>
      </c>
    </row>
    <row r="317" s="2" customFormat="1" ht="24.15" customHeight="1">
      <c r="A317" s="39"/>
      <c r="B317" s="40"/>
      <c r="C317" s="228" t="s">
        <v>610</v>
      </c>
      <c r="D317" s="228" t="s">
        <v>161</v>
      </c>
      <c r="E317" s="229" t="s">
        <v>1559</v>
      </c>
      <c r="F317" s="230" t="s">
        <v>1560</v>
      </c>
      <c r="G317" s="231" t="s">
        <v>505</v>
      </c>
      <c r="H317" s="301"/>
      <c r="I317" s="233"/>
      <c r="J317" s="234">
        <f>ROUND(I317*H317,2)</f>
        <v>0</v>
      </c>
      <c r="K317" s="235"/>
      <c r="L317" s="45"/>
      <c r="M317" s="236" t="s">
        <v>1</v>
      </c>
      <c r="N317" s="237" t="s">
        <v>42</v>
      </c>
      <c r="O317" s="92"/>
      <c r="P317" s="238">
        <f>O317*H317</f>
        <v>0</v>
      </c>
      <c r="Q317" s="238">
        <v>0</v>
      </c>
      <c r="R317" s="238">
        <f>Q317*H317</f>
        <v>0</v>
      </c>
      <c r="S317" s="238">
        <v>0</v>
      </c>
      <c r="T317" s="23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0" t="s">
        <v>249</v>
      </c>
      <c r="AT317" s="240" t="s">
        <v>161</v>
      </c>
      <c r="AU317" s="240" t="s">
        <v>87</v>
      </c>
      <c r="AY317" s="18" t="s">
        <v>158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8" t="s">
        <v>85</v>
      </c>
      <c r="BK317" s="241">
        <f>ROUND(I317*H317,2)</f>
        <v>0</v>
      </c>
      <c r="BL317" s="18" t="s">
        <v>249</v>
      </c>
      <c r="BM317" s="240" t="s">
        <v>1561</v>
      </c>
    </row>
    <row r="318" s="12" customFormat="1" ht="22.8" customHeight="1">
      <c r="A318" s="12"/>
      <c r="B318" s="212"/>
      <c r="C318" s="213"/>
      <c r="D318" s="214" t="s">
        <v>76</v>
      </c>
      <c r="E318" s="226" t="s">
        <v>826</v>
      </c>
      <c r="F318" s="226" t="s">
        <v>827</v>
      </c>
      <c r="G318" s="213"/>
      <c r="H318" s="213"/>
      <c r="I318" s="216"/>
      <c r="J318" s="227">
        <f>BK318</f>
        <v>0</v>
      </c>
      <c r="K318" s="213"/>
      <c r="L318" s="218"/>
      <c r="M318" s="219"/>
      <c r="N318" s="220"/>
      <c r="O318" s="220"/>
      <c r="P318" s="221">
        <f>SUM(P319:P326)</f>
        <v>0</v>
      </c>
      <c r="Q318" s="220"/>
      <c r="R318" s="221">
        <f>SUM(R319:R326)</f>
        <v>0</v>
      </c>
      <c r="S318" s="220"/>
      <c r="T318" s="222">
        <f>SUM(T319:T326)</f>
        <v>1.3569599999999999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3" t="s">
        <v>87</v>
      </c>
      <c r="AT318" s="224" t="s">
        <v>76</v>
      </c>
      <c r="AU318" s="224" t="s">
        <v>85</v>
      </c>
      <c r="AY318" s="223" t="s">
        <v>158</v>
      </c>
      <c r="BK318" s="225">
        <f>SUM(BK319:BK326)</f>
        <v>0</v>
      </c>
    </row>
    <row r="319" s="2" customFormat="1" ht="14.4" customHeight="1">
      <c r="A319" s="39"/>
      <c r="B319" s="40"/>
      <c r="C319" s="228" t="s">
        <v>615</v>
      </c>
      <c r="D319" s="228" t="s">
        <v>161</v>
      </c>
      <c r="E319" s="229" t="s">
        <v>1136</v>
      </c>
      <c r="F319" s="230" t="s">
        <v>1137</v>
      </c>
      <c r="G319" s="231" t="s">
        <v>195</v>
      </c>
      <c r="H319" s="232">
        <v>28.27</v>
      </c>
      <c r="I319" s="233"/>
      <c r="J319" s="234">
        <f>ROUND(I319*H319,2)</f>
        <v>0</v>
      </c>
      <c r="K319" s="235"/>
      <c r="L319" s="45"/>
      <c r="M319" s="236" t="s">
        <v>1</v>
      </c>
      <c r="N319" s="237" t="s">
        <v>42</v>
      </c>
      <c r="O319" s="92"/>
      <c r="P319" s="238">
        <f>O319*H319</f>
        <v>0</v>
      </c>
      <c r="Q319" s="238">
        <v>0</v>
      </c>
      <c r="R319" s="238">
        <f>Q319*H319</f>
        <v>0</v>
      </c>
      <c r="S319" s="238">
        <v>0.017999999999999999</v>
      </c>
      <c r="T319" s="239">
        <f>S319*H319</f>
        <v>0.50885999999999998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249</v>
      </c>
      <c r="AT319" s="240" t="s">
        <v>161</v>
      </c>
      <c r="AU319" s="240" t="s">
        <v>87</v>
      </c>
      <c r="AY319" s="18" t="s">
        <v>158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85</v>
      </c>
      <c r="BK319" s="241">
        <f>ROUND(I319*H319,2)</f>
        <v>0</v>
      </c>
      <c r="BL319" s="18" t="s">
        <v>249</v>
      </c>
      <c r="BM319" s="240" t="s">
        <v>1562</v>
      </c>
    </row>
    <row r="320" s="14" customFormat="1">
      <c r="A320" s="14"/>
      <c r="B320" s="258"/>
      <c r="C320" s="259"/>
      <c r="D320" s="244" t="s">
        <v>167</v>
      </c>
      <c r="E320" s="260" t="s">
        <v>1</v>
      </c>
      <c r="F320" s="261" t="s">
        <v>1337</v>
      </c>
      <c r="G320" s="259"/>
      <c r="H320" s="260" t="s">
        <v>1</v>
      </c>
      <c r="I320" s="262"/>
      <c r="J320" s="259"/>
      <c r="K320" s="259"/>
      <c r="L320" s="263"/>
      <c r="M320" s="264"/>
      <c r="N320" s="265"/>
      <c r="O320" s="265"/>
      <c r="P320" s="265"/>
      <c r="Q320" s="265"/>
      <c r="R320" s="265"/>
      <c r="S320" s="265"/>
      <c r="T320" s="26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7" t="s">
        <v>167</v>
      </c>
      <c r="AU320" s="267" t="s">
        <v>87</v>
      </c>
      <c r="AV320" s="14" t="s">
        <v>85</v>
      </c>
      <c r="AW320" s="14" t="s">
        <v>33</v>
      </c>
      <c r="AX320" s="14" t="s">
        <v>77</v>
      </c>
      <c r="AY320" s="267" t="s">
        <v>158</v>
      </c>
    </row>
    <row r="321" s="13" customFormat="1">
      <c r="A321" s="13"/>
      <c r="B321" s="242"/>
      <c r="C321" s="243"/>
      <c r="D321" s="244" t="s">
        <v>167</v>
      </c>
      <c r="E321" s="245" t="s">
        <v>1</v>
      </c>
      <c r="F321" s="246" t="s">
        <v>1373</v>
      </c>
      <c r="G321" s="243"/>
      <c r="H321" s="247">
        <v>14.5</v>
      </c>
      <c r="I321" s="248"/>
      <c r="J321" s="243"/>
      <c r="K321" s="243"/>
      <c r="L321" s="249"/>
      <c r="M321" s="250"/>
      <c r="N321" s="251"/>
      <c r="O321" s="251"/>
      <c r="P321" s="251"/>
      <c r="Q321" s="251"/>
      <c r="R321" s="251"/>
      <c r="S321" s="251"/>
      <c r="T321" s="25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3" t="s">
        <v>167</v>
      </c>
      <c r="AU321" s="253" t="s">
        <v>87</v>
      </c>
      <c r="AV321" s="13" t="s">
        <v>87</v>
      </c>
      <c r="AW321" s="13" t="s">
        <v>33</v>
      </c>
      <c r="AX321" s="13" t="s">
        <v>77</v>
      </c>
      <c r="AY321" s="253" t="s">
        <v>158</v>
      </c>
    </row>
    <row r="322" s="14" customFormat="1">
      <c r="A322" s="14"/>
      <c r="B322" s="258"/>
      <c r="C322" s="259"/>
      <c r="D322" s="244" t="s">
        <v>167</v>
      </c>
      <c r="E322" s="260" t="s">
        <v>1</v>
      </c>
      <c r="F322" s="261" t="s">
        <v>1335</v>
      </c>
      <c r="G322" s="259"/>
      <c r="H322" s="260" t="s">
        <v>1</v>
      </c>
      <c r="I322" s="262"/>
      <c r="J322" s="259"/>
      <c r="K322" s="259"/>
      <c r="L322" s="263"/>
      <c r="M322" s="264"/>
      <c r="N322" s="265"/>
      <c r="O322" s="265"/>
      <c r="P322" s="265"/>
      <c r="Q322" s="265"/>
      <c r="R322" s="265"/>
      <c r="S322" s="265"/>
      <c r="T322" s="26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7" t="s">
        <v>167</v>
      </c>
      <c r="AU322" s="267" t="s">
        <v>87</v>
      </c>
      <c r="AV322" s="14" t="s">
        <v>85</v>
      </c>
      <c r="AW322" s="14" t="s">
        <v>33</v>
      </c>
      <c r="AX322" s="14" t="s">
        <v>77</v>
      </c>
      <c r="AY322" s="267" t="s">
        <v>158</v>
      </c>
    </row>
    <row r="323" s="13" customFormat="1">
      <c r="A323" s="13"/>
      <c r="B323" s="242"/>
      <c r="C323" s="243"/>
      <c r="D323" s="244" t="s">
        <v>167</v>
      </c>
      <c r="E323" s="245" t="s">
        <v>1</v>
      </c>
      <c r="F323" s="246" t="s">
        <v>1374</v>
      </c>
      <c r="G323" s="243"/>
      <c r="H323" s="247">
        <v>13.77</v>
      </c>
      <c r="I323" s="248"/>
      <c r="J323" s="243"/>
      <c r="K323" s="243"/>
      <c r="L323" s="249"/>
      <c r="M323" s="250"/>
      <c r="N323" s="251"/>
      <c r="O323" s="251"/>
      <c r="P323" s="251"/>
      <c r="Q323" s="251"/>
      <c r="R323" s="251"/>
      <c r="S323" s="251"/>
      <c r="T323" s="25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3" t="s">
        <v>167</v>
      </c>
      <c r="AU323" s="253" t="s">
        <v>87</v>
      </c>
      <c r="AV323" s="13" t="s">
        <v>87</v>
      </c>
      <c r="AW323" s="13" t="s">
        <v>33</v>
      </c>
      <c r="AX323" s="13" t="s">
        <v>77</v>
      </c>
      <c r="AY323" s="253" t="s">
        <v>158</v>
      </c>
    </row>
    <row r="324" s="15" customFormat="1">
      <c r="A324" s="15"/>
      <c r="B324" s="268"/>
      <c r="C324" s="269"/>
      <c r="D324" s="244" t="s">
        <v>167</v>
      </c>
      <c r="E324" s="270" t="s">
        <v>1</v>
      </c>
      <c r="F324" s="271" t="s">
        <v>179</v>
      </c>
      <c r="G324" s="269"/>
      <c r="H324" s="272">
        <v>28.27</v>
      </c>
      <c r="I324" s="273"/>
      <c r="J324" s="269"/>
      <c r="K324" s="269"/>
      <c r="L324" s="274"/>
      <c r="M324" s="275"/>
      <c r="N324" s="276"/>
      <c r="O324" s="276"/>
      <c r="P324" s="276"/>
      <c r="Q324" s="276"/>
      <c r="R324" s="276"/>
      <c r="S324" s="276"/>
      <c r="T324" s="277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8" t="s">
        <v>167</v>
      </c>
      <c r="AU324" s="278" t="s">
        <v>87</v>
      </c>
      <c r="AV324" s="15" t="s">
        <v>165</v>
      </c>
      <c r="AW324" s="15" t="s">
        <v>33</v>
      </c>
      <c r="AX324" s="15" t="s">
        <v>85</v>
      </c>
      <c r="AY324" s="278" t="s">
        <v>158</v>
      </c>
    </row>
    <row r="325" s="2" customFormat="1" ht="24.15" customHeight="1">
      <c r="A325" s="39"/>
      <c r="B325" s="40"/>
      <c r="C325" s="228" t="s">
        <v>619</v>
      </c>
      <c r="D325" s="228" t="s">
        <v>161</v>
      </c>
      <c r="E325" s="229" t="s">
        <v>1563</v>
      </c>
      <c r="F325" s="230" t="s">
        <v>1564</v>
      </c>
      <c r="G325" s="231" t="s">
        <v>195</v>
      </c>
      <c r="H325" s="232">
        <v>28.27</v>
      </c>
      <c r="I325" s="233"/>
      <c r="J325" s="234">
        <f>ROUND(I325*H325,2)</f>
        <v>0</v>
      </c>
      <c r="K325" s="235"/>
      <c r="L325" s="45"/>
      <c r="M325" s="236" t="s">
        <v>1</v>
      </c>
      <c r="N325" s="237" t="s">
        <v>42</v>
      </c>
      <c r="O325" s="92"/>
      <c r="P325" s="238">
        <f>O325*H325</f>
        <v>0</v>
      </c>
      <c r="Q325" s="238">
        <v>0</v>
      </c>
      <c r="R325" s="238">
        <f>Q325*H325</f>
        <v>0</v>
      </c>
      <c r="S325" s="238">
        <v>0.029999999999999999</v>
      </c>
      <c r="T325" s="239">
        <f>S325*H325</f>
        <v>0.84809999999999996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0" t="s">
        <v>249</v>
      </c>
      <c r="AT325" s="240" t="s">
        <v>161</v>
      </c>
      <c r="AU325" s="240" t="s">
        <v>87</v>
      </c>
      <c r="AY325" s="18" t="s">
        <v>158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8" t="s">
        <v>85</v>
      </c>
      <c r="BK325" s="241">
        <f>ROUND(I325*H325,2)</f>
        <v>0</v>
      </c>
      <c r="BL325" s="18" t="s">
        <v>249</v>
      </c>
      <c r="BM325" s="240" t="s">
        <v>1565</v>
      </c>
    </row>
    <row r="326" s="2" customFormat="1" ht="24.15" customHeight="1">
      <c r="A326" s="39"/>
      <c r="B326" s="40"/>
      <c r="C326" s="228" t="s">
        <v>623</v>
      </c>
      <c r="D326" s="228" t="s">
        <v>161</v>
      </c>
      <c r="E326" s="229" t="s">
        <v>884</v>
      </c>
      <c r="F326" s="230" t="s">
        <v>885</v>
      </c>
      <c r="G326" s="231" t="s">
        <v>505</v>
      </c>
      <c r="H326" s="301"/>
      <c r="I326" s="233"/>
      <c r="J326" s="234">
        <f>ROUND(I326*H326,2)</f>
        <v>0</v>
      </c>
      <c r="K326" s="235"/>
      <c r="L326" s="45"/>
      <c r="M326" s="236" t="s">
        <v>1</v>
      </c>
      <c r="N326" s="237" t="s">
        <v>42</v>
      </c>
      <c r="O326" s="92"/>
      <c r="P326" s="238">
        <f>O326*H326</f>
        <v>0</v>
      </c>
      <c r="Q326" s="238">
        <v>0</v>
      </c>
      <c r="R326" s="238">
        <f>Q326*H326</f>
        <v>0</v>
      </c>
      <c r="S326" s="238">
        <v>0</v>
      </c>
      <c r="T326" s="23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0" t="s">
        <v>249</v>
      </c>
      <c r="AT326" s="240" t="s">
        <v>161</v>
      </c>
      <c r="AU326" s="240" t="s">
        <v>87</v>
      </c>
      <c r="AY326" s="18" t="s">
        <v>158</v>
      </c>
      <c r="BE326" s="241">
        <f>IF(N326="základní",J326,0)</f>
        <v>0</v>
      </c>
      <c r="BF326" s="241">
        <f>IF(N326="snížená",J326,0)</f>
        <v>0</v>
      </c>
      <c r="BG326" s="241">
        <f>IF(N326="zákl. přenesená",J326,0)</f>
        <v>0</v>
      </c>
      <c r="BH326" s="241">
        <f>IF(N326="sníž. přenesená",J326,0)</f>
        <v>0</v>
      </c>
      <c r="BI326" s="241">
        <f>IF(N326="nulová",J326,0)</f>
        <v>0</v>
      </c>
      <c r="BJ326" s="18" t="s">
        <v>85</v>
      </c>
      <c r="BK326" s="241">
        <f>ROUND(I326*H326,2)</f>
        <v>0</v>
      </c>
      <c r="BL326" s="18" t="s">
        <v>249</v>
      </c>
      <c r="BM326" s="240" t="s">
        <v>1566</v>
      </c>
    </row>
    <row r="327" s="12" customFormat="1" ht="22.8" customHeight="1">
      <c r="A327" s="12"/>
      <c r="B327" s="212"/>
      <c r="C327" s="213"/>
      <c r="D327" s="214" t="s">
        <v>76</v>
      </c>
      <c r="E327" s="226" t="s">
        <v>1140</v>
      </c>
      <c r="F327" s="226" t="s">
        <v>1141</v>
      </c>
      <c r="G327" s="213"/>
      <c r="H327" s="213"/>
      <c r="I327" s="216"/>
      <c r="J327" s="227">
        <f>BK327</f>
        <v>0</v>
      </c>
      <c r="K327" s="213"/>
      <c r="L327" s="218"/>
      <c r="M327" s="219"/>
      <c r="N327" s="220"/>
      <c r="O327" s="220"/>
      <c r="P327" s="221">
        <f>SUM(P328:P342)</f>
        <v>0</v>
      </c>
      <c r="Q327" s="220"/>
      <c r="R327" s="221">
        <f>SUM(R328:R342)</f>
        <v>0.5337947999999999</v>
      </c>
      <c r="S327" s="220"/>
      <c r="T327" s="222">
        <f>SUM(T328:T342)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23" t="s">
        <v>87</v>
      </c>
      <c r="AT327" s="224" t="s">
        <v>76</v>
      </c>
      <c r="AU327" s="224" t="s">
        <v>85</v>
      </c>
      <c r="AY327" s="223" t="s">
        <v>158</v>
      </c>
      <c r="BK327" s="225">
        <f>SUM(BK328:BK342)</f>
        <v>0</v>
      </c>
    </row>
    <row r="328" s="2" customFormat="1" ht="24.15" customHeight="1">
      <c r="A328" s="39"/>
      <c r="B328" s="40"/>
      <c r="C328" s="228" t="s">
        <v>627</v>
      </c>
      <c r="D328" s="228" t="s">
        <v>161</v>
      </c>
      <c r="E328" s="229" t="s">
        <v>1567</v>
      </c>
      <c r="F328" s="230" t="s">
        <v>1568</v>
      </c>
      <c r="G328" s="231" t="s">
        <v>195</v>
      </c>
      <c r="H328" s="232">
        <v>38.939999999999998</v>
      </c>
      <c r="I328" s="233"/>
      <c r="J328" s="234">
        <f>ROUND(I328*H328,2)</f>
        <v>0</v>
      </c>
      <c r="K328" s="235"/>
      <c r="L328" s="45"/>
      <c r="M328" s="236" t="s">
        <v>1</v>
      </c>
      <c r="N328" s="237" t="s">
        <v>42</v>
      </c>
      <c r="O328" s="92"/>
      <c r="P328" s="238">
        <f>O328*H328</f>
        <v>0</v>
      </c>
      <c r="Q328" s="238">
        <v>0.01223</v>
      </c>
      <c r="R328" s="238">
        <f>Q328*H328</f>
        <v>0.47623619999999994</v>
      </c>
      <c r="S328" s="238">
        <v>0</v>
      </c>
      <c r="T328" s="23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249</v>
      </c>
      <c r="AT328" s="240" t="s">
        <v>161</v>
      </c>
      <c r="AU328" s="240" t="s">
        <v>87</v>
      </c>
      <c r="AY328" s="18" t="s">
        <v>158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85</v>
      </c>
      <c r="BK328" s="241">
        <f>ROUND(I328*H328,2)</f>
        <v>0</v>
      </c>
      <c r="BL328" s="18" t="s">
        <v>249</v>
      </c>
      <c r="BM328" s="240" t="s">
        <v>1569</v>
      </c>
    </row>
    <row r="329" s="14" customFormat="1">
      <c r="A329" s="14"/>
      <c r="B329" s="258"/>
      <c r="C329" s="259"/>
      <c r="D329" s="244" t="s">
        <v>167</v>
      </c>
      <c r="E329" s="260" t="s">
        <v>1</v>
      </c>
      <c r="F329" s="261" t="s">
        <v>1335</v>
      </c>
      <c r="G329" s="259"/>
      <c r="H329" s="260" t="s">
        <v>1</v>
      </c>
      <c r="I329" s="262"/>
      <c r="J329" s="259"/>
      <c r="K329" s="259"/>
      <c r="L329" s="263"/>
      <c r="M329" s="264"/>
      <c r="N329" s="265"/>
      <c r="O329" s="265"/>
      <c r="P329" s="265"/>
      <c r="Q329" s="265"/>
      <c r="R329" s="265"/>
      <c r="S329" s="265"/>
      <c r="T329" s="26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7" t="s">
        <v>167</v>
      </c>
      <c r="AU329" s="267" t="s">
        <v>87</v>
      </c>
      <c r="AV329" s="14" t="s">
        <v>85</v>
      </c>
      <c r="AW329" s="14" t="s">
        <v>33</v>
      </c>
      <c r="AX329" s="14" t="s">
        <v>77</v>
      </c>
      <c r="AY329" s="267" t="s">
        <v>158</v>
      </c>
    </row>
    <row r="330" s="13" customFormat="1">
      <c r="A330" s="13"/>
      <c r="B330" s="242"/>
      <c r="C330" s="243"/>
      <c r="D330" s="244" t="s">
        <v>167</v>
      </c>
      <c r="E330" s="245" t="s">
        <v>1</v>
      </c>
      <c r="F330" s="246" t="s">
        <v>1570</v>
      </c>
      <c r="G330" s="243"/>
      <c r="H330" s="247">
        <v>8.6400000000000006</v>
      </c>
      <c r="I330" s="248"/>
      <c r="J330" s="243"/>
      <c r="K330" s="243"/>
      <c r="L330" s="249"/>
      <c r="M330" s="250"/>
      <c r="N330" s="251"/>
      <c r="O330" s="251"/>
      <c r="P330" s="251"/>
      <c r="Q330" s="251"/>
      <c r="R330" s="251"/>
      <c r="S330" s="251"/>
      <c r="T330" s="25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3" t="s">
        <v>167</v>
      </c>
      <c r="AU330" s="253" t="s">
        <v>87</v>
      </c>
      <c r="AV330" s="13" t="s">
        <v>87</v>
      </c>
      <c r="AW330" s="13" t="s">
        <v>33</v>
      </c>
      <c r="AX330" s="13" t="s">
        <v>77</v>
      </c>
      <c r="AY330" s="253" t="s">
        <v>158</v>
      </c>
    </row>
    <row r="331" s="14" customFormat="1">
      <c r="A331" s="14"/>
      <c r="B331" s="258"/>
      <c r="C331" s="259"/>
      <c r="D331" s="244" t="s">
        <v>167</v>
      </c>
      <c r="E331" s="260" t="s">
        <v>1</v>
      </c>
      <c r="F331" s="261" t="s">
        <v>1337</v>
      </c>
      <c r="G331" s="259"/>
      <c r="H331" s="260" t="s">
        <v>1</v>
      </c>
      <c r="I331" s="262"/>
      <c r="J331" s="259"/>
      <c r="K331" s="259"/>
      <c r="L331" s="263"/>
      <c r="M331" s="264"/>
      <c r="N331" s="265"/>
      <c r="O331" s="265"/>
      <c r="P331" s="265"/>
      <c r="Q331" s="265"/>
      <c r="R331" s="265"/>
      <c r="S331" s="265"/>
      <c r="T331" s="26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7" t="s">
        <v>167</v>
      </c>
      <c r="AU331" s="267" t="s">
        <v>87</v>
      </c>
      <c r="AV331" s="14" t="s">
        <v>85</v>
      </c>
      <c r="AW331" s="14" t="s">
        <v>33</v>
      </c>
      <c r="AX331" s="14" t="s">
        <v>77</v>
      </c>
      <c r="AY331" s="267" t="s">
        <v>158</v>
      </c>
    </row>
    <row r="332" s="13" customFormat="1">
      <c r="A332" s="13"/>
      <c r="B332" s="242"/>
      <c r="C332" s="243"/>
      <c r="D332" s="244" t="s">
        <v>167</v>
      </c>
      <c r="E332" s="245" t="s">
        <v>1</v>
      </c>
      <c r="F332" s="246" t="s">
        <v>1571</v>
      </c>
      <c r="G332" s="243"/>
      <c r="H332" s="247">
        <v>10.800000000000001</v>
      </c>
      <c r="I332" s="248"/>
      <c r="J332" s="243"/>
      <c r="K332" s="243"/>
      <c r="L332" s="249"/>
      <c r="M332" s="250"/>
      <c r="N332" s="251"/>
      <c r="O332" s="251"/>
      <c r="P332" s="251"/>
      <c r="Q332" s="251"/>
      <c r="R332" s="251"/>
      <c r="S332" s="251"/>
      <c r="T332" s="25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3" t="s">
        <v>167</v>
      </c>
      <c r="AU332" s="253" t="s">
        <v>87</v>
      </c>
      <c r="AV332" s="13" t="s">
        <v>87</v>
      </c>
      <c r="AW332" s="13" t="s">
        <v>33</v>
      </c>
      <c r="AX332" s="13" t="s">
        <v>77</v>
      </c>
      <c r="AY332" s="253" t="s">
        <v>158</v>
      </c>
    </row>
    <row r="333" s="14" customFormat="1">
      <c r="A333" s="14"/>
      <c r="B333" s="258"/>
      <c r="C333" s="259"/>
      <c r="D333" s="244" t="s">
        <v>167</v>
      </c>
      <c r="E333" s="260" t="s">
        <v>1</v>
      </c>
      <c r="F333" s="261" t="s">
        <v>1339</v>
      </c>
      <c r="G333" s="259"/>
      <c r="H333" s="260" t="s">
        <v>1</v>
      </c>
      <c r="I333" s="262"/>
      <c r="J333" s="259"/>
      <c r="K333" s="259"/>
      <c r="L333" s="263"/>
      <c r="M333" s="264"/>
      <c r="N333" s="265"/>
      <c r="O333" s="265"/>
      <c r="P333" s="265"/>
      <c r="Q333" s="265"/>
      <c r="R333" s="265"/>
      <c r="S333" s="265"/>
      <c r="T333" s="26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7" t="s">
        <v>167</v>
      </c>
      <c r="AU333" s="267" t="s">
        <v>87</v>
      </c>
      <c r="AV333" s="14" t="s">
        <v>85</v>
      </c>
      <c r="AW333" s="14" t="s">
        <v>33</v>
      </c>
      <c r="AX333" s="14" t="s">
        <v>77</v>
      </c>
      <c r="AY333" s="267" t="s">
        <v>158</v>
      </c>
    </row>
    <row r="334" s="13" customFormat="1">
      <c r="A334" s="13"/>
      <c r="B334" s="242"/>
      <c r="C334" s="243"/>
      <c r="D334" s="244" t="s">
        <v>167</v>
      </c>
      <c r="E334" s="245" t="s">
        <v>1</v>
      </c>
      <c r="F334" s="246" t="s">
        <v>1376</v>
      </c>
      <c r="G334" s="243"/>
      <c r="H334" s="247">
        <v>19.5</v>
      </c>
      <c r="I334" s="248"/>
      <c r="J334" s="243"/>
      <c r="K334" s="243"/>
      <c r="L334" s="249"/>
      <c r="M334" s="250"/>
      <c r="N334" s="251"/>
      <c r="O334" s="251"/>
      <c r="P334" s="251"/>
      <c r="Q334" s="251"/>
      <c r="R334" s="251"/>
      <c r="S334" s="251"/>
      <c r="T334" s="25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3" t="s">
        <v>167</v>
      </c>
      <c r="AU334" s="253" t="s">
        <v>87</v>
      </c>
      <c r="AV334" s="13" t="s">
        <v>87</v>
      </c>
      <c r="AW334" s="13" t="s">
        <v>33</v>
      </c>
      <c r="AX334" s="13" t="s">
        <v>77</v>
      </c>
      <c r="AY334" s="253" t="s">
        <v>158</v>
      </c>
    </row>
    <row r="335" s="15" customFormat="1">
      <c r="A335" s="15"/>
      <c r="B335" s="268"/>
      <c r="C335" s="269"/>
      <c r="D335" s="244" t="s">
        <v>167</v>
      </c>
      <c r="E335" s="270" t="s">
        <v>1</v>
      </c>
      <c r="F335" s="271" t="s">
        <v>179</v>
      </c>
      <c r="G335" s="269"/>
      <c r="H335" s="272">
        <v>38.939999999999998</v>
      </c>
      <c r="I335" s="273"/>
      <c r="J335" s="269"/>
      <c r="K335" s="269"/>
      <c r="L335" s="274"/>
      <c r="M335" s="275"/>
      <c r="N335" s="276"/>
      <c r="O335" s="276"/>
      <c r="P335" s="276"/>
      <c r="Q335" s="276"/>
      <c r="R335" s="276"/>
      <c r="S335" s="276"/>
      <c r="T335" s="27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8" t="s">
        <v>167</v>
      </c>
      <c r="AU335" s="278" t="s">
        <v>87</v>
      </c>
      <c r="AV335" s="15" t="s">
        <v>165</v>
      </c>
      <c r="AW335" s="15" t="s">
        <v>33</v>
      </c>
      <c r="AX335" s="15" t="s">
        <v>85</v>
      </c>
      <c r="AY335" s="278" t="s">
        <v>158</v>
      </c>
    </row>
    <row r="336" s="2" customFormat="1" ht="24.15" customHeight="1">
      <c r="A336" s="39"/>
      <c r="B336" s="40"/>
      <c r="C336" s="228" t="s">
        <v>633</v>
      </c>
      <c r="D336" s="228" t="s">
        <v>161</v>
      </c>
      <c r="E336" s="229" t="s">
        <v>1572</v>
      </c>
      <c r="F336" s="230" t="s">
        <v>1573</v>
      </c>
      <c r="G336" s="231" t="s">
        <v>195</v>
      </c>
      <c r="H336" s="232">
        <v>4.5899999999999999</v>
      </c>
      <c r="I336" s="233"/>
      <c r="J336" s="234">
        <f>ROUND(I336*H336,2)</f>
        <v>0</v>
      </c>
      <c r="K336" s="235"/>
      <c r="L336" s="45"/>
      <c r="M336" s="236" t="s">
        <v>1</v>
      </c>
      <c r="N336" s="237" t="s">
        <v>42</v>
      </c>
      <c r="O336" s="92"/>
      <c r="P336" s="238">
        <f>O336*H336</f>
        <v>0</v>
      </c>
      <c r="Q336" s="238">
        <v>0.012540000000000001</v>
      </c>
      <c r="R336" s="238">
        <f>Q336*H336</f>
        <v>0.057558600000000001</v>
      </c>
      <c r="S336" s="238">
        <v>0</v>
      </c>
      <c r="T336" s="23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0" t="s">
        <v>249</v>
      </c>
      <c r="AT336" s="240" t="s">
        <v>161</v>
      </c>
      <c r="AU336" s="240" t="s">
        <v>87</v>
      </c>
      <c r="AY336" s="18" t="s">
        <v>158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8" t="s">
        <v>85</v>
      </c>
      <c r="BK336" s="241">
        <f>ROUND(I336*H336,2)</f>
        <v>0</v>
      </c>
      <c r="BL336" s="18" t="s">
        <v>249</v>
      </c>
      <c r="BM336" s="240" t="s">
        <v>1574</v>
      </c>
    </row>
    <row r="337" s="14" customFormat="1">
      <c r="A337" s="14"/>
      <c r="B337" s="258"/>
      <c r="C337" s="259"/>
      <c r="D337" s="244" t="s">
        <v>167</v>
      </c>
      <c r="E337" s="260" t="s">
        <v>1</v>
      </c>
      <c r="F337" s="261" t="s">
        <v>1422</v>
      </c>
      <c r="G337" s="259"/>
      <c r="H337" s="260" t="s">
        <v>1</v>
      </c>
      <c r="I337" s="262"/>
      <c r="J337" s="259"/>
      <c r="K337" s="259"/>
      <c r="L337" s="263"/>
      <c r="M337" s="264"/>
      <c r="N337" s="265"/>
      <c r="O337" s="265"/>
      <c r="P337" s="265"/>
      <c r="Q337" s="265"/>
      <c r="R337" s="265"/>
      <c r="S337" s="265"/>
      <c r="T337" s="26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7" t="s">
        <v>167</v>
      </c>
      <c r="AU337" s="267" t="s">
        <v>87</v>
      </c>
      <c r="AV337" s="14" t="s">
        <v>85</v>
      </c>
      <c r="AW337" s="14" t="s">
        <v>33</v>
      </c>
      <c r="AX337" s="14" t="s">
        <v>77</v>
      </c>
      <c r="AY337" s="267" t="s">
        <v>158</v>
      </c>
    </row>
    <row r="338" s="13" customFormat="1">
      <c r="A338" s="13"/>
      <c r="B338" s="242"/>
      <c r="C338" s="243"/>
      <c r="D338" s="244" t="s">
        <v>167</v>
      </c>
      <c r="E338" s="245" t="s">
        <v>1</v>
      </c>
      <c r="F338" s="246" t="s">
        <v>1575</v>
      </c>
      <c r="G338" s="243"/>
      <c r="H338" s="247">
        <v>1.53</v>
      </c>
      <c r="I338" s="248"/>
      <c r="J338" s="243"/>
      <c r="K338" s="243"/>
      <c r="L338" s="249"/>
      <c r="M338" s="250"/>
      <c r="N338" s="251"/>
      <c r="O338" s="251"/>
      <c r="P338" s="251"/>
      <c r="Q338" s="251"/>
      <c r="R338" s="251"/>
      <c r="S338" s="251"/>
      <c r="T338" s="25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3" t="s">
        <v>167</v>
      </c>
      <c r="AU338" s="253" t="s">
        <v>87</v>
      </c>
      <c r="AV338" s="13" t="s">
        <v>87</v>
      </c>
      <c r="AW338" s="13" t="s">
        <v>33</v>
      </c>
      <c r="AX338" s="13" t="s">
        <v>77</v>
      </c>
      <c r="AY338" s="253" t="s">
        <v>158</v>
      </c>
    </row>
    <row r="339" s="14" customFormat="1">
      <c r="A339" s="14"/>
      <c r="B339" s="258"/>
      <c r="C339" s="259"/>
      <c r="D339" s="244" t="s">
        <v>167</v>
      </c>
      <c r="E339" s="260" t="s">
        <v>1</v>
      </c>
      <c r="F339" s="261" t="s">
        <v>1424</v>
      </c>
      <c r="G339" s="259"/>
      <c r="H339" s="260" t="s">
        <v>1</v>
      </c>
      <c r="I339" s="262"/>
      <c r="J339" s="259"/>
      <c r="K339" s="259"/>
      <c r="L339" s="263"/>
      <c r="M339" s="264"/>
      <c r="N339" s="265"/>
      <c r="O339" s="265"/>
      <c r="P339" s="265"/>
      <c r="Q339" s="265"/>
      <c r="R339" s="265"/>
      <c r="S339" s="265"/>
      <c r="T339" s="26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7" t="s">
        <v>167</v>
      </c>
      <c r="AU339" s="267" t="s">
        <v>87</v>
      </c>
      <c r="AV339" s="14" t="s">
        <v>85</v>
      </c>
      <c r="AW339" s="14" t="s">
        <v>33</v>
      </c>
      <c r="AX339" s="14" t="s">
        <v>77</v>
      </c>
      <c r="AY339" s="267" t="s">
        <v>158</v>
      </c>
    </row>
    <row r="340" s="13" customFormat="1">
      <c r="A340" s="13"/>
      <c r="B340" s="242"/>
      <c r="C340" s="243"/>
      <c r="D340" s="244" t="s">
        <v>167</v>
      </c>
      <c r="E340" s="245" t="s">
        <v>1</v>
      </c>
      <c r="F340" s="246" t="s">
        <v>1576</v>
      </c>
      <c r="G340" s="243"/>
      <c r="H340" s="247">
        <v>3.0600000000000001</v>
      </c>
      <c r="I340" s="248"/>
      <c r="J340" s="243"/>
      <c r="K340" s="243"/>
      <c r="L340" s="249"/>
      <c r="M340" s="250"/>
      <c r="N340" s="251"/>
      <c r="O340" s="251"/>
      <c r="P340" s="251"/>
      <c r="Q340" s="251"/>
      <c r="R340" s="251"/>
      <c r="S340" s="251"/>
      <c r="T340" s="25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3" t="s">
        <v>167</v>
      </c>
      <c r="AU340" s="253" t="s">
        <v>87</v>
      </c>
      <c r="AV340" s="13" t="s">
        <v>87</v>
      </c>
      <c r="AW340" s="13" t="s">
        <v>33</v>
      </c>
      <c r="AX340" s="13" t="s">
        <v>77</v>
      </c>
      <c r="AY340" s="253" t="s">
        <v>158</v>
      </c>
    </row>
    <row r="341" s="15" customFormat="1">
      <c r="A341" s="15"/>
      <c r="B341" s="268"/>
      <c r="C341" s="269"/>
      <c r="D341" s="244" t="s">
        <v>167</v>
      </c>
      <c r="E341" s="270" t="s">
        <v>1</v>
      </c>
      <c r="F341" s="271" t="s">
        <v>179</v>
      </c>
      <c r="G341" s="269"/>
      <c r="H341" s="272">
        <v>4.5899999999999999</v>
      </c>
      <c r="I341" s="273"/>
      <c r="J341" s="269"/>
      <c r="K341" s="269"/>
      <c r="L341" s="274"/>
      <c r="M341" s="275"/>
      <c r="N341" s="276"/>
      <c r="O341" s="276"/>
      <c r="P341" s="276"/>
      <c r="Q341" s="276"/>
      <c r="R341" s="276"/>
      <c r="S341" s="276"/>
      <c r="T341" s="27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8" t="s">
        <v>167</v>
      </c>
      <c r="AU341" s="278" t="s">
        <v>87</v>
      </c>
      <c r="AV341" s="15" t="s">
        <v>165</v>
      </c>
      <c r="AW341" s="15" t="s">
        <v>33</v>
      </c>
      <c r="AX341" s="15" t="s">
        <v>85</v>
      </c>
      <c r="AY341" s="278" t="s">
        <v>158</v>
      </c>
    </row>
    <row r="342" s="2" customFormat="1" ht="24.15" customHeight="1">
      <c r="A342" s="39"/>
      <c r="B342" s="40"/>
      <c r="C342" s="228" t="s">
        <v>637</v>
      </c>
      <c r="D342" s="228" t="s">
        <v>161</v>
      </c>
      <c r="E342" s="229" t="s">
        <v>1154</v>
      </c>
      <c r="F342" s="230" t="s">
        <v>1155</v>
      </c>
      <c r="G342" s="231" t="s">
        <v>505</v>
      </c>
      <c r="H342" s="301"/>
      <c r="I342" s="233"/>
      <c r="J342" s="234">
        <f>ROUND(I342*H342,2)</f>
        <v>0</v>
      </c>
      <c r="K342" s="235"/>
      <c r="L342" s="45"/>
      <c r="M342" s="236" t="s">
        <v>1</v>
      </c>
      <c r="N342" s="237" t="s">
        <v>42</v>
      </c>
      <c r="O342" s="92"/>
      <c r="P342" s="238">
        <f>O342*H342</f>
        <v>0</v>
      </c>
      <c r="Q342" s="238">
        <v>0</v>
      </c>
      <c r="R342" s="238">
        <f>Q342*H342</f>
        <v>0</v>
      </c>
      <c r="S342" s="238">
        <v>0</v>
      </c>
      <c r="T342" s="23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0" t="s">
        <v>249</v>
      </c>
      <c r="AT342" s="240" t="s">
        <v>161</v>
      </c>
      <c r="AU342" s="240" t="s">
        <v>87</v>
      </c>
      <c r="AY342" s="18" t="s">
        <v>158</v>
      </c>
      <c r="BE342" s="241">
        <f>IF(N342="základní",J342,0)</f>
        <v>0</v>
      </c>
      <c r="BF342" s="241">
        <f>IF(N342="snížená",J342,0)</f>
        <v>0</v>
      </c>
      <c r="BG342" s="241">
        <f>IF(N342="zákl. přenesená",J342,0)</f>
        <v>0</v>
      </c>
      <c r="BH342" s="241">
        <f>IF(N342="sníž. přenesená",J342,0)</f>
        <v>0</v>
      </c>
      <c r="BI342" s="241">
        <f>IF(N342="nulová",J342,0)</f>
        <v>0</v>
      </c>
      <c r="BJ342" s="18" t="s">
        <v>85</v>
      </c>
      <c r="BK342" s="241">
        <f>ROUND(I342*H342,2)</f>
        <v>0</v>
      </c>
      <c r="BL342" s="18" t="s">
        <v>249</v>
      </c>
      <c r="BM342" s="240" t="s">
        <v>1577</v>
      </c>
    </row>
    <row r="343" s="12" customFormat="1" ht="22.8" customHeight="1">
      <c r="A343" s="12"/>
      <c r="B343" s="212"/>
      <c r="C343" s="213"/>
      <c r="D343" s="214" t="s">
        <v>76</v>
      </c>
      <c r="E343" s="226" t="s">
        <v>507</v>
      </c>
      <c r="F343" s="226" t="s">
        <v>508</v>
      </c>
      <c r="G343" s="213"/>
      <c r="H343" s="213"/>
      <c r="I343" s="216"/>
      <c r="J343" s="227">
        <f>BK343</f>
        <v>0</v>
      </c>
      <c r="K343" s="213"/>
      <c r="L343" s="218"/>
      <c r="M343" s="219"/>
      <c r="N343" s="220"/>
      <c r="O343" s="220"/>
      <c r="P343" s="221">
        <f>SUM(P344:P357)</f>
        <v>0</v>
      </c>
      <c r="Q343" s="220"/>
      <c r="R343" s="221">
        <f>SUM(R344:R357)</f>
        <v>0.067779999999999993</v>
      </c>
      <c r="S343" s="220"/>
      <c r="T343" s="222">
        <f>SUM(T344:T357)</f>
        <v>0.13100000000000001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3" t="s">
        <v>87</v>
      </c>
      <c r="AT343" s="224" t="s">
        <v>76</v>
      </c>
      <c r="AU343" s="224" t="s">
        <v>85</v>
      </c>
      <c r="AY343" s="223" t="s">
        <v>158</v>
      </c>
      <c r="BK343" s="225">
        <f>SUM(BK344:BK357)</f>
        <v>0</v>
      </c>
    </row>
    <row r="344" s="2" customFormat="1" ht="24.15" customHeight="1">
      <c r="A344" s="39"/>
      <c r="B344" s="40"/>
      <c r="C344" s="228" t="s">
        <v>641</v>
      </c>
      <c r="D344" s="228" t="s">
        <v>161</v>
      </c>
      <c r="E344" s="229" t="s">
        <v>1578</v>
      </c>
      <c r="F344" s="230" t="s">
        <v>1579</v>
      </c>
      <c r="G344" s="231" t="s">
        <v>171</v>
      </c>
      <c r="H344" s="232">
        <v>4</v>
      </c>
      <c r="I344" s="233"/>
      <c r="J344" s="234">
        <f>ROUND(I344*H344,2)</f>
        <v>0</v>
      </c>
      <c r="K344" s="235"/>
      <c r="L344" s="45"/>
      <c r="M344" s="236" t="s">
        <v>1</v>
      </c>
      <c r="N344" s="237" t="s">
        <v>42</v>
      </c>
      <c r="O344" s="92"/>
      <c r="P344" s="238">
        <f>O344*H344</f>
        <v>0</v>
      </c>
      <c r="Q344" s="238">
        <v>0</v>
      </c>
      <c r="R344" s="238">
        <f>Q344*H344</f>
        <v>0</v>
      </c>
      <c r="S344" s="238">
        <v>0</v>
      </c>
      <c r="T344" s="23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0" t="s">
        <v>249</v>
      </c>
      <c r="AT344" s="240" t="s">
        <v>161</v>
      </c>
      <c r="AU344" s="240" t="s">
        <v>87</v>
      </c>
      <c r="AY344" s="18" t="s">
        <v>158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85</v>
      </c>
      <c r="BK344" s="241">
        <f>ROUND(I344*H344,2)</f>
        <v>0</v>
      </c>
      <c r="BL344" s="18" t="s">
        <v>249</v>
      </c>
      <c r="BM344" s="240" t="s">
        <v>1580</v>
      </c>
    </row>
    <row r="345" s="2" customFormat="1" ht="24.15" customHeight="1">
      <c r="A345" s="39"/>
      <c r="B345" s="40"/>
      <c r="C345" s="290" t="s">
        <v>646</v>
      </c>
      <c r="D345" s="290" t="s">
        <v>290</v>
      </c>
      <c r="E345" s="291" t="s">
        <v>1581</v>
      </c>
      <c r="F345" s="292" t="s">
        <v>1582</v>
      </c>
      <c r="G345" s="293" t="s">
        <v>171</v>
      </c>
      <c r="H345" s="294">
        <v>2</v>
      </c>
      <c r="I345" s="295"/>
      <c r="J345" s="296">
        <f>ROUND(I345*H345,2)</f>
        <v>0</v>
      </c>
      <c r="K345" s="297"/>
      <c r="L345" s="298"/>
      <c r="M345" s="299" t="s">
        <v>1</v>
      </c>
      <c r="N345" s="300" t="s">
        <v>42</v>
      </c>
      <c r="O345" s="92"/>
      <c r="P345" s="238">
        <f>O345*H345</f>
        <v>0</v>
      </c>
      <c r="Q345" s="238">
        <v>0.016</v>
      </c>
      <c r="R345" s="238">
        <f>Q345*H345</f>
        <v>0.032000000000000001</v>
      </c>
      <c r="S345" s="238">
        <v>0</v>
      </c>
      <c r="T345" s="23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0" t="s">
        <v>336</v>
      </c>
      <c r="AT345" s="240" t="s">
        <v>290</v>
      </c>
      <c r="AU345" s="240" t="s">
        <v>87</v>
      </c>
      <c r="AY345" s="18" t="s">
        <v>158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8" t="s">
        <v>85</v>
      </c>
      <c r="BK345" s="241">
        <f>ROUND(I345*H345,2)</f>
        <v>0</v>
      </c>
      <c r="BL345" s="18" t="s">
        <v>249</v>
      </c>
      <c r="BM345" s="240" t="s">
        <v>1583</v>
      </c>
    </row>
    <row r="346" s="2" customFormat="1" ht="24.15" customHeight="1">
      <c r="A346" s="39"/>
      <c r="B346" s="40"/>
      <c r="C346" s="290" t="s">
        <v>650</v>
      </c>
      <c r="D346" s="290" t="s">
        <v>290</v>
      </c>
      <c r="E346" s="291" t="s">
        <v>1584</v>
      </c>
      <c r="F346" s="292" t="s">
        <v>1585</v>
      </c>
      <c r="G346" s="293" t="s">
        <v>171</v>
      </c>
      <c r="H346" s="294">
        <v>2</v>
      </c>
      <c r="I346" s="295"/>
      <c r="J346" s="296">
        <f>ROUND(I346*H346,2)</f>
        <v>0</v>
      </c>
      <c r="K346" s="297"/>
      <c r="L346" s="298"/>
      <c r="M346" s="299" t="s">
        <v>1</v>
      </c>
      <c r="N346" s="300" t="s">
        <v>42</v>
      </c>
      <c r="O346" s="92"/>
      <c r="P346" s="238">
        <f>O346*H346</f>
        <v>0</v>
      </c>
      <c r="Q346" s="238">
        <v>0.012999999999999999</v>
      </c>
      <c r="R346" s="238">
        <f>Q346*H346</f>
        <v>0.025999999999999999</v>
      </c>
      <c r="S346" s="238">
        <v>0</v>
      </c>
      <c r="T346" s="23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0" t="s">
        <v>336</v>
      </c>
      <c r="AT346" s="240" t="s">
        <v>290</v>
      </c>
      <c r="AU346" s="240" t="s">
        <v>87</v>
      </c>
      <c r="AY346" s="18" t="s">
        <v>158</v>
      </c>
      <c r="BE346" s="241">
        <f>IF(N346="základní",J346,0)</f>
        <v>0</v>
      </c>
      <c r="BF346" s="241">
        <f>IF(N346="snížená",J346,0)</f>
        <v>0</v>
      </c>
      <c r="BG346" s="241">
        <f>IF(N346="zákl. přenesená",J346,0)</f>
        <v>0</v>
      </c>
      <c r="BH346" s="241">
        <f>IF(N346="sníž. přenesená",J346,0)</f>
        <v>0</v>
      </c>
      <c r="BI346" s="241">
        <f>IF(N346="nulová",J346,0)</f>
        <v>0</v>
      </c>
      <c r="BJ346" s="18" t="s">
        <v>85</v>
      </c>
      <c r="BK346" s="241">
        <f>ROUND(I346*H346,2)</f>
        <v>0</v>
      </c>
      <c r="BL346" s="18" t="s">
        <v>249</v>
      </c>
      <c r="BM346" s="240" t="s">
        <v>1586</v>
      </c>
    </row>
    <row r="347" s="2" customFormat="1" ht="14.4" customHeight="1">
      <c r="A347" s="39"/>
      <c r="B347" s="40"/>
      <c r="C347" s="228" t="s">
        <v>655</v>
      </c>
      <c r="D347" s="228" t="s">
        <v>161</v>
      </c>
      <c r="E347" s="229" t="s">
        <v>1587</v>
      </c>
      <c r="F347" s="230" t="s">
        <v>1588</v>
      </c>
      <c r="G347" s="231" t="s">
        <v>171</v>
      </c>
      <c r="H347" s="232">
        <v>4</v>
      </c>
      <c r="I347" s="233"/>
      <c r="J347" s="234">
        <f>ROUND(I347*H347,2)</f>
        <v>0</v>
      </c>
      <c r="K347" s="235"/>
      <c r="L347" s="45"/>
      <c r="M347" s="236" t="s">
        <v>1</v>
      </c>
      <c r="N347" s="237" t="s">
        <v>42</v>
      </c>
      <c r="O347" s="92"/>
      <c r="P347" s="238">
        <f>O347*H347</f>
        <v>0</v>
      </c>
      <c r="Q347" s="238">
        <v>0</v>
      </c>
      <c r="R347" s="238">
        <f>Q347*H347</f>
        <v>0</v>
      </c>
      <c r="S347" s="238">
        <v>0</v>
      </c>
      <c r="T347" s="23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0" t="s">
        <v>249</v>
      </c>
      <c r="AT347" s="240" t="s">
        <v>161</v>
      </c>
      <c r="AU347" s="240" t="s">
        <v>87</v>
      </c>
      <c r="AY347" s="18" t="s">
        <v>158</v>
      </c>
      <c r="BE347" s="241">
        <f>IF(N347="základní",J347,0)</f>
        <v>0</v>
      </c>
      <c r="BF347" s="241">
        <f>IF(N347="snížená",J347,0)</f>
        <v>0</v>
      </c>
      <c r="BG347" s="241">
        <f>IF(N347="zákl. přenesená",J347,0)</f>
        <v>0</v>
      </c>
      <c r="BH347" s="241">
        <f>IF(N347="sníž. přenesená",J347,0)</f>
        <v>0</v>
      </c>
      <c r="BI347" s="241">
        <f>IF(N347="nulová",J347,0)</f>
        <v>0</v>
      </c>
      <c r="BJ347" s="18" t="s">
        <v>85</v>
      </c>
      <c r="BK347" s="241">
        <f>ROUND(I347*H347,2)</f>
        <v>0</v>
      </c>
      <c r="BL347" s="18" t="s">
        <v>249</v>
      </c>
      <c r="BM347" s="240" t="s">
        <v>1589</v>
      </c>
    </row>
    <row r="348" s="2" customFormat="1" ht="14.4" customHeight="1">
      <c r="A348" s="39"/>
      <c r="B348" s="40"/>
      <c r="C348" s="228" t="s">
        <v>660</v>
      </c>
      <c r="D348" s="228" t="s">
        <v>161</v>
      </c>
      <c r="E348" s="229" t="s">
        <v>1590</v>
      </c>
      <c r="F348" s="230" t="s">
        <v>1591</v>
      </c>
      <c r="G348" s="231" t="s">
        <v>171</v>
      </c>
      <c r="H348" s="232">
        <v>4</v>
      </c>
      <c r="I348" s="233"/>
      <c r="J348" s="234">
        <f>ROUND(I348*H348,2)</f>
        <v>0</v>
      </c>
      <c r="K348" s="235"/>
      <c r="L348" s="45"/>
      <c r="M348" s="236" t="s">
        <v>1</v>
      </c>
      <c r="N348" s="237" t="s">
        <v>42</v>
      </c>
      <c r="O348" s="92"/>
      <c r="P348" s="238">
        <f>O348*H348</f>
        <v>0</v>
      </c>
      <c r="Q348" s="238">
        <v>0</v>
      </c>
      <c r="R348" s="238">
        <f>Q348*H348</f>
        <v>0</v>
      </c>
      <c r="S348" s="238">
        <v>0</v>
      </c>
      <c r="T348" s="23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0" t="s">
        <v>249</v>
      </c>
      <c r="AT348" s="240" t="s">
        <v>161</v>
      </c>
      <c r="AU348" s="240" t="s">
        <v>87</v>
      </c>
      <c r="AY348" s="18" t="s">
        <v>158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8" t="s">
        <v>85</v>
      </c>
      <c r="BK348" s="241">
        <f>ROUND(I348*H348,2)</f>
        <v>0</v>
      </c>
      <c r="BL348" s="18" t="s">
        <v>249</v>
      </c>
      <c r="BM348" s="240" t="s">
        <v>1592</v>
      </c>
    </row>
    <row r="349" s="2" customFormat="1" ht="24.15" customHeight="1">
      <c r="A349" s="39"/>
      <c r="B349" s="40"/>
      <c r="C349" s="290" t="s">
        <v>666</v>
      </c>
      <c r="D349" s="290" t="s">
        <v>290</v>
      </c>
      <c r="E349" s="291" t="s">
        <v>1593</v>
      </c>
      <c r="F349" s="292" t="s">
        <v>1594</v>
      </c>
      <c r="G349" s="293" t="s">
        <v>171</v>
      </c>
      <c r="H349" s="294">
        <v>4</v>
      </c>
      <c r="I349" s="295"/>
      <c r="J349" s="296">
        <f>ROUND(I349*H349,2)</f>
        <v>0</v>
      </c>
      <c r="K349" s="297"/>
      <c r="L349" s="298"/>
      <c r="M349" s="299" t="s">
        <v>1</v>
      </c>
      <c r="N349" s="300" t="s">
        <v>42</v>
      </c>
      <c r="O349" s="92"/>
      <c r="P349" s="238">
        <f>O349*H349</f>
        <v>0</v>
      </c>
      <c r="Q349" s="238">
        <v>0.0011999999999999999</v>
      </c>
      <c r="R349" s="238">
        <f>Q349*H349</f>
        <v>0.0047999999999999996</v>
      </c>
      <c r="S349" s="238">
        <v>0</v>
      </c>
      <c r="T349" s="23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0" t="s">
        <v>336</v>
      </c>
      <c r="AT349" s="240" t="s">
        <v>290</v>
      </c>
      <c r="AU349" s="240" t="s">
        <v>87</v>
      </c>
      <c r="AY349" s="18" t="s">
        <v>158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8" t="s">
        <v>85</v>
      </c>
      <c r="BK349" s="241">
        <f>ROUND(I349*H349,2)</f>
        <v>0</v>
      </c>
      <c r="BL349" s="18" t="s">
        <v>249</v>
      </c>
      <c r="BM349" s="240" t="s">
        <v>1595</v>
      </c>
    </row>
    <row r="350" s="2" customFormat="1" ht="14.4" customHeight="1">
      <c r="A350" s="39"/>
      <c r="B350" s="40"/>
      <c r="C350" s="290" t="s">
        <v>671</v>
      </c>
      <c r="D350" s="290" t="s">
        <v>290</v>
      </c>
      <c r="E350" s="291" t="s">
        <v>1596</v>
      </c>
      <c r="F350" s="292" t="s">
        <v>1597</v>
      </c>
      <c r="G350" s="293" t="s">
        <v>171</v>
      </c>
      <c r="H350" s="294">
        <v>4</v>
      </c>
      <c r="I350" s="295"/>
      <c r="J350" s="296">
        <f>ROUND(I350*H350,2)</f>
        <v>0</v>
      </c>
      <c r="K350" s="297"/>
      <c r="L350" s="298"/>
      <c r="M350" s="299" t="s">
        <v>1</v>
      </c>
      <c r="N350" s="300" t="s">
        <v>42</v>
      </c>
      <c r="O350" s="92"/>
      <c r="P350" s="238">
        <f>O350*H350</f>
        <v>0</v>
      </c>
      <c r="Q350" s="238">
        <v>0.00014999999999999999</v>
      </c>
      <c r="R350" s="238">
        <f>Q350*H350</f>
        <v>0.00059999999999999995</v>
      </c>
      <c r="S350" s="238">
        <v>0</v>
      </c>
      <c r="T350" s="23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0" t="s">
        <v>336</v>
      </c>
      <c r="AT350" s="240" t="s">
        <v>290</v>
      </c>
      <c r="AU350" s="240" t="s">
        <v>87</v>
      </c>
      <c r="AY350" s="18" t="s">
        <v>158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8" t="s">
        <v>85</v>
      </c>
      <c r="BK350" s="241">
        <f>ROUND(I350*H350,2)</f>
        <v>0</v>
      </c>
      <c r="BL350" s="18" t="s">
        <v>249</v>
      </c>
      <c r="BM350" s="240" t="s">
        <v>1598</v>
      </c>
    </row>
    <row r="351" s="2" customFormat="1" ht="24.15" customHeight="1">
      <c r="A351" s="39"/>
      <c r="B351" s="40"/>
      <c r="C351" s="228" t="s">
        <v>675</v>
      </c>
      <c r="D351" s="228" t="s">
        <v>161</v>
      </c>
      <c r="E351" s="229" t="s">
        <v>1599</v>
      </c>
      <c r="F351" s="230" t="s">
        <v>1600</v>
      </c>
      <c r="G351" s="231" t="s">
        <v>171</v>
      </c>
      <c r="H351" s="232">
        <v>4</v>
      </c>
      <c r="I351" s="233"/>
      <c r="J351" s="234">
        <f>ROUND(I351*H351,2)</f>
        <v>0</v>
      </c>
      <c r="K351" s="235"/>
      <c r="L351" s="45"/>
      <c r="M351" s="236" t="s">
        <v>1</v>
      </c>
      <c r="N351" s="237" t="s">
        <v>42</v>
      </c>
      <c r="O351" s="92"/>
      <c r="P351" s="238">
        <f>O351*H351</f>
        <v>0</v>
      </c>
      <c r="Q351" s="238">
        <v>0</v>
      </c>
      <c r="R351" s="238">
        <f>Q351*H351</f>
        <v>0</v>
      </c>
      <c r="S351" s="238">
        <v>0</v>
      </c>
      <c r="T351" s="23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0" t="s">
        <v>249</v>
      </c>
      <c r="AT351" s="240" t="s">
        <v>161</v>
      </c>
      <c r="AU351" s="240" t="s">
        <v>87</v>
      </c>
      <c r="AY351" s="18" t="s">
        <v>158</v>
      </c>
      <c r="BE351" s="241">
        <f>IF(N351="základní",J351,0)</f>
        <v>0</v>
      </c>
      <c r="BF351" s="241">
        <f>IF(N351="snížená",J351,0)</f>
        <v>0</v>
      </c>
      <c r="BG351" s="241">
        <f>IF(N351="zákl. přenesená",J351,0)</f>
        <v>0</v>
      </c>
      <c r="BH351" s="241">
        <f>IF(N351="sníž. přenesená",J351,0)</f>
        <v>0</v>
      </c>
      <c r="BI351" s="241">
        <f>IF(N351="nulová",J351,0)</f>
        <v>0</v>
      </c>
      <c r="BJ351" s="18" t="s">
        <v>85</v>
      </c>
      <c r="BK351" s="241">
        <f>ROUND(I351*H351,2)</f>
        <v>0</v>
      </c>
      <c r="BL351" s="18" t="s">
        <v>249</v>
      </c>
      <c r="BM351" s="240" t="s">
        <v>1601</v>
      </c>
    </row>
    <row r="352" s="2" customFormat="1" ht="24.15" customHeight="1">
      <c r="A352" s="39"/>
      <c r="B352" s="40"/>
      <c r="C352" s="290" t="s">
        <v>679</v>
      </c>
      <c r="D352" s="290" t="s">
        <v>290</v>
      </c>
      <c r="E352" s="291" t="s">
        <v>1602</v>
      </c>
      <c r="F352" s="292" t="s">
        <v>1603</v>
      </c>
      <c r="G352" s="293" t="s">
        <v>171</v>
      </c>
      <c r="H352" s="294">
        <v>2</v>
      </c>
      <c r="I352" s="295"/>
      <c r="J352" s="296">
        <f>ROUND(I352*H352,2)</f>
        <v>0</v>
      </c>
      <c r="K352" s="297"/>
      <c r="L352" s="298"/>
      <c r="M352" s="299" t="s">
        <v>1</v>
      </c>
      <c r="N352" s="300" t="s">
        <v>42</v>
      </c>
      <c r="O352" s="92"/>
      <c r="P352" s="238">
        <f>O352*H352</f>
        <v>0</v>
      </c>
      <c r="Q352" s="238">
        <v>0.00123</v>
      </c>
      <c r="R352" s="238">
        <f>Q352*H352</f>
        <v>0.0024599999999999999</v>
      </c>
      <c r="S352" s="238">
        <v>0</v>
      </c>
      <c r="T352" s="23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0" t="s">
        <v>336</v>
      </c>
      <c r="AT352" s="240" t="s">
        <v>290</v>
      </c>
      <c r="AU352" s="240" t="s">
        <v>87</v>
      </c>
      <c r="AY352" s="18" t="s">
        <v>158</v>
      </c>
      <c r="BE352" s="241">
        <f>IF(N352="základní",J352,0)</f>
        <v>0</v>
      </c>
      <c r="BF352" s="241">
        <f>IF(N352="snížená",J352,0)</f>
        <v>0</v>
      </c>
      <c r="BG352" s="241">
        <f>IF(N352="zákl. přenesená",J352,0)</f>
        <v>0</v>
      </c>
      <c r="BH352" s="241">
        <f>IF(N352="sníž. přenesená",J352,0)</f>
        <v>0</v>
      </c>
      <c r="BI352" s="241">
        <f>IF(N352="nulová",J352,0)</f>
        <v>0</v>
      </c>
      <c r="BJ352" s="18" t="s">
        <v>85</v>
      </c>
      <c r="BK352" s="241">
        <f>ROUND(I352*H352,2)</f>
        <v>0</v>
      </c>
      <c r="BL352" s="18" t="s">
        <v>249</v>
      </c>
      <c r="BM352" s="240" t="s">
        <v>1604</v>
      </c>
    </row>
    <row r="353" s="2" customFormat="1" ht="24.15" customHeight="1">
      <c r="A353" s="39"/>
      <c r="B353" s="40"/>
      <c r="C353" s="290" t="s">
        <v>683</v>
      </c>
      <c r="D353" s="290" t="s">
        <v>290</v>
      </c>
      <c r="E353" s="291" t="s">
        <v>1605</v>
      </c>
      <c r="F353" s="292" t="s">
        <v>1606</v>
      </c>
      <c r="G353" s="293" t="s">
        <v>171</v>
      </c>
      <c r="H353" s="294">
        <v>2</v>
      </c>
      <c r="I353" s="295"/>
      <c r="J353" s="296">
        <f>ROUND(I353*H353,2)</f>
        <v>0</v>
      </c>
      <c r="K353" s="297"/>
      <c r="L353" s="298"/>
      <c r="M353" s="299" t="s">
        <v>1</v>
      </c>
      <c r="N353" s="300" t="s">
        <v>42</v>
      </c>
      <c r="O353" s="92"/>
      <c r="P353" s="238">
        <f>O353*H353</f>
        <v>0</v>
      </c>
      <c r="Q353" s="238">
        <v>0.00092000000000000003</v>
      </c>
      <c r="R353" s="238">
        <f>Q353*H353</f>
        <v>0.0018400000000000001</v>
      </c>
      <c r="S353" s="238">
        <v>0</v>
      </c>
      <c r="T353" s="23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336</v>
      </c>
      <c r="AT353" s="240" t="s">
        <v>290</v>
      </c>
      <c r="AU353" s="240" t="s">
        <v>87</v>
      </c>
      <c r="AY353" s="18" t="s">
        <v>158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85</v>
      </c>
      <c r="BK353" s="241">
        <f>ROUND(I353*H353,2)</f>
        <v>0</v>
      </c>
      <c r="BL353" s="18" t="s">
        <v>249</v>
      </c>
      <c r="BM353" s="240" t="s">
        <v>1607</v>
      </c>
    </row>
    <row r="354" s="2" customFormat="1" ht="24.15" customHeight="1">
      <c r="A354" s="39"/>
      <c r="B354" s="40"/>
      <c r="C354" s="228" t="s">
        <v>687</v>
      </c>
      <c r="D354" s="228" t="s">
        <v>161</v>
      </c>
      <c r="E354" s="229" t="s">
        <v>1608</v>
      </c>
      <c r="F354" s="230" t="s">
        <v>1609</v>
      </c>
      <c r="G354" s="231" t="s">
        <v>171</v>
      </c>
      <c r="H354" s="232">
        <v>1</v>
      </c>
      <c r="I354" s="233"/>
      <c r="J354" s="234">
        <f>ROUND(I354*H354,2)</f>
        <v>0</v>
      </c>
      <c r="K354" s="235"/>
      <c r="L354" s="45"/>
      <c r="M354" s="236" t="s">
        <v>1</v>
      </c>
      <c r="N354" s="237" t="s">
        <v>42</v>
      </c>
      <c r="O354" s="92"/>
      <c r="P354" s="238">
        <f>O354*H354</f>
        <v>0</v>
      </c>
      <c r="Q354" s="238">
        <v>0</v>
      </c>
      <c r="R354" s="238">
        <f>Q354*H354</f>
        <v>0</v>
      </c>
      <c r="S354" s="238">
        <v>0</v>
      </c>
      <c r="T354" s="23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0" t="s">
        <v>249</v>
      </c>
      <c r="AT354" s="240" t="s">
        <v>161</v>
      </c>
      <c r="AU354" s="240" t="s">
        <v>87</v>
      </c>
      <c r="AY354" s="18" t="s">
        <v>158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85</v>
      </c>
      <c r="BK354" s="241">
        <f>ROUND(I354*H354,2)</f>
        <v>0</v>
      </c>
      <c r="BL354" s="18" t="s">
        <v>249</v>
      </c>
      <c r="BM354" s="240" t="s">
        <v>1610</v>
      </c>
    </row>
    <row r="355" s="2" customFormat="1" ht="24.15" customHeight="1">
      <c r="A355" s="39"/>
      <c r="B355" s="40"/>
      <c r="C355" s="228" t="s">
        <v>691</v>
      </c>
      <c r="D355" s="228" t="s">
        <v>161</v>
      </c>
      <c r="E355" s="229" t="s">
        <v>1611</v>
      </c>
      <c r="F355" s="230" t="s">
        <v>1612</v>
      </c>
      <c r="G355" s="231" t="s">
        <v>171</v>
      </c>
      <c r="H355" s="232">
        <v>1</v>
      </c>
      <c r="I355" s="233"/>
      <c r="J355" s="234">
        <f>ROUND(I355*H355,2)</f>
        <v>0</v>
      </c>
      <c r="K355" s="235"/>
      <c r="L355" s="45"/>
      <c r="M355" s="236" t="s">
        <v>1</v>
      </c>
      <c r="N355" s="237" t="s">
        <v>42</v>
      </c>
      <c r="O355" s="92"/>
      <c r="P355" s="238">
        <f>O355*H355</f>
        <v>0</v>
      </c>
      <c r="Q355" s="238">
        <v>8.0000000000000007E-05</v>
      </c>
      <c r="R355" s="238">
        <f>Q355*H355</f>
        <v>8.0000000000000007E-05</v>
      </c>
      <c r="S355" s="238">
        <v>0</v>
      </c>
      <c r="T355" s="23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0" t="s">
        <v>249</v>
      </c>
      <c r="AT355" s="240" t="s">
        <v>161</v>
      </c>
      <c r="AU355" s="240" t="s">
        <v>87</v>
      </c>
      <c r="AY355" s="18" t="s">
        <v>158</v>
      </c>
      <c r="BE355" s="241">
        <f>IF(N355="základní",J355,0)</f>
        <v>0</v>
      </c>
      <c r="BF355" s="241">
        <f>IF(N355="snížená",J355,0)</f>
        <v>0</v>
      </c>
      <c r="BG355" s="241">
        <f>IF(N355="zákl. přenesená",J355,0)</f>
        <v>0</v>
      </c>
      <c r="BH355" s="241">
        <f>IF(N355="sníž. přenesená",J355,0)</f>
        <v>0</v>
      </c>
      <c r="BI355" s="241">
        <f>IF(N355="nulová",J355,0)</f>
        <v>0</v>
      </c>
      <c r="BJ355" s="18" t="s">
        <v>85</v>
      </c>
      <c r="BK355" s="241">
        <f>ROUND(I355*H355,2)</f>
        <v>0</v>
      </c>
      <c r="BL355" s="18" t="s">
        <v>249</v>
      </c>
      <c r="BM355" s="240" t="s">
        <v>1613</v>
      </c>
    </row>
    <row r="356" s="2" customFormat="1" ht="24.15" customHeight="1">
      <c r="A356" s="39"/>
      <c r="B356" s="40"/>
      <c r="C356" s="228" t="s">
        <v>695</v>
      </c>
      <c r="D356" s="228" t="s">
        <v>161</v>
      </c>
      <c r="E356" s="229" t="s">
        <v>1614</v>
      </c>
      <c r="F356" s="230" t="s">
        <v>1615</v>
      </c>
      <c r="G356" s="231" t="s">
        <v>171</v>
      </c>
      <c r="H356" s="232">
        <v>1</v>
      </c>
      <c r="I356" s="233"/>
      <c r="J356" s="234">
        <f>ROUND(I356*H356,2)</f>
        <v>0</v>
      </c>
      <c r="K356" s="235"/>
      <c r="L356" s="45"/>
      <c r="M356" s="236" t="s">
        <v>1</v>
      </c>
      <c r="N356" s="237" t="s">
        <v>42</v>
      </c>
      <c r="O356" s="92"/>
      <c r="P356" s="238">
        <f>O356*H356</f>
        <v>0</v>
      </c>
      <c r="Q356" s="238">
        <v>0</v>
      </c>
      <c r="R356" s="238">
        <f>Q356*H356</f>
        <v>0</v>
      </c>
      <c r="S356" s="238">
        <v>0.13100000000000001</v>
      </c>
      <c r="T356" s="239">
        <f>S356*H356</f>
        <v>0.13100000000000001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0" t="s">
        <v>249</v>
      </c>
      <c r="AT356" s="240" t="s">
        <v>161</v>
      </c>
      <c r="AU356" s="240" t="s">
        <v>87</v>
      </c>
      <c r="AY356" s="18" t="s">
        <v>158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8" t="s">
        <v>85</v>
      </c>
      <c r="BK356" s="241">
        <f>ROUND(I356*H356,2)</f>
        <v>0</v>
      </c>
      <c r="BL356" s="18" t="s">
        <v>249</v>
      </c>
      <c r="BM356" s="240" t="s">
        <v>1616</v>
      </c>
    </row>
    <row r="357" s="2" customFormat="1" ht="24.15" customHeight="1">
      <c r="A357" s="39"/>
      <c r="B357" s="40"/>
      <c r="C357" s="228" t="s">
        <v>700</v>
      </c>
      <c r="D357" s="228" t="s">
        <v>161</v>
      </c>
      <c r="E357" s="229" t="s">
        <v>586</v>
      </c>
      <c r="F357" s="230" t="s">
        <v>587</v>
      </c>
      <c r="G357" s="231" t="s">
        <v>505</v>
      </c>
      <c r="H357" s="301"/>
      <c r="I357" s="233"/>
      <c r="J357" s="234">
        <f>ROUND(I357*H357,2)</f>
        <v>0</v>
      </c>
      <c r="K357" s="235"/>
      <c r="L357" s="45"/>
      <c r="M357" s="236" t="s">
        <v>1</v>
      </c>
      <c r="N357" s="237" t="s">
        <v>42</v>
      </c>
      <c r="O357" s="92"/>
      <c r="P357" s="238">
        <f>O357*H357</f>
        <v>0</v>
      </c>
      <c r="Q357" s="238">
        <v>0</v>
      </c>
      <c r="R357" s="238">
        <f>Q357*H357</f>
        <v>0</v>
      </c>
      <c r="S357" s="238">
        <v>0</v>
      </c>
      <c r="T357" s="23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0" t="s">
        <v>249</v>
      </c>
      <c r="AT357" s="240" t="s">
        <v>161</v>
      </c>
      <c r="AU357" s="240" t="s">
        <v>87</v>
      </c>
      <c r="AY357" s="18" t="s">
        <v>158</v>
      </c>
      <c r="BE357" s="241">
        <f>IF(N357="základní",J357,0)</f>
        <v>0</v>
      </c>
      <c r="BF357" s="241">
        <f>IF(N357="snížená",J357,0)</f>
        <v>0</v>
      </c>
      <c r="BG357" s="241">
        <f>IF(N357="zákl. přenesená",J357,0)</f>
        <v>0</v>
      </c>
      <c r="BH357" s="241">
        <f>IF(N357="sníž. přenesená",J357,0)</f>
        <v>0</v>
      </c>
      <c r="BI357" s="241">
        <f>IF(N357="nulová",J357,0)</f>
        <v>0</v>
      </c>
      <c r="BJ357" s="18" t="s">
        <v>85</v>
      </c>
      <c r="BK357" s="241">
        <f>ROUND(I357*H357,2)</f>
        <v>0</v>
      </c>
      <c r="BL357" s="18" t="s">
        <v>249</v>
      </c>
      <c r="BM357" s="240" t="s">
        <v>1617</v>
      </c>
    </row>
    <row r="358" s="12" customFormat="1" ht="22.8" customHeight="1">
      <c r="A358" s="12"/>
      <c r="B358" s="212"/>
      <c r="C358" s="213"/>
      <c r="D358" s="214" t="s">
        <v>76</v>
      </c>
      <c r="E358" s="226" t="s">
        <v>1172</v>
      </c>
      <c r="F358" s="226" t="s">
        <v>1173</v>
      </c>
      <c r="G358" s="213"/>
      <c r="H358" s="213"/>
      <c r="I358" s="216"/>
      <c r="J358" s="227">
        <f>BK358</f>
        <v>0</v>
      </c>
      <c r="K358" s="213"/>
      <c r="L358" s="218"/>
      <c r="M358" s="219"/>
      <c r="N358" s="220"/>
      <c r="O358" s="220"/>
      <c r="P358" s="221">
        <f>SUM(P359:P393)</f>
        <v>0</v>
      </c>
      <c r="Q358" s="220"/>
      <c r="R358" s="221">
        <f>SUM(R359:R393)</f>
        <v>0.21890999999999999</v>
      </c>
      <c r="S358" s="220"/>
      <c r="T358" s="222">
        <f>SUM(T359:T393)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23" t="s">
        <v>87</v>
      </c>
      <c r="AT358" s="224" t="s">
        <v>76</v>
      </c>
      <c r="AU358" s="224" t="s">
        <v>85</v>
      </c>
      <c r="AY358" s="223" t="s">
        <v>158</v>
      </c>
      <c r="BK358" s="225">
        <f>SUM(BK359:BK393)</f>
        <v>0</v>
      </c>
    </row>
    <row r="359" s="2" customFormat="1" ht="14.4" customHeight="1">
      <c r="A359" s="39"/>
      <c r="B359" s="40"/>
      <c r="C359" s="228" t="s">
        <v>704</v>
      </c>
      <c r="D359" s="228" t="s">
        <v>161</v>
      </c>
      <c r="E359" s="229" t="s">
        <v>1618</v>
      </c>
      <c r="F359" s="230" t="s">
        <v>1619</v>
      </c>
      <c r="G359" s="231" t="s">
        <v>195</v>
      </c>
      <c r="H359" s="232">
        <v>28.27</v>
      </c>
      <c r="I359" s="233"/>
      <c r="J359" s="234">
        <f>ROUND(I359*H359,2)</f>
        <v>0</v>
      </c>
      <c r="K359" s="235"/>
      <c r="L359" s="45"/>
      <c r="M359" s="236" t="s">
        <v>1</v>
      </c>
      <c r="N359" s="237" t="s">
        <v>42</v>
      </c>
      <c r="O359" s="92"/>
      <c r="P359" s="238">
        <f>O359*H359</f>
        <v>0</v>
      </c>
      <c r="Q359" s="238">
        <v>0</v>
      </c>
      <c r="R359" s="238">
        <f>Q359*H359</f>
        <v>0</v>
      </c>
      <c r="S359" s="238">
        <v>0</v>
      </c>
      <c r="T359" s="23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0" t="s">
        <v>249</v>
      </c>
      <c r="AT359" s="240" t="s">
        <v>161</v>
      </c>
      <c r="AU359" s="240" t="s">
        <v>87</v>
      </c>
      <c r="AY359" s="18" t="s">
        <v>158</v>
      </c>
      <c r="BE359" s="241">
        <f>IF(N359="základní",J359,0)</f>
        <v>0</v>
      </c>
      <c r="BF359" s="241">
        <f>IF(N359="snížená",J359,0)</f>
        <v>0</v>
      </c>
      <c r="BG359" s="241">
        <f>IF(N359="zákl. přenesená",J359,0)</f>
        <v>0</v>
      </c>
      <c r="BH359" s="241">
        <f>IF(N359="sníž. přenesená",J359,0)</f>
        <v>0</v>
      </c>
      <c r="BI359" s="241">
        <f>IF(N359="nulová",J359,0)</f>
        <v>0</v>
      </c>
      <c r="BJ359" s="18" t="s">
        <v>85</v>
      </c>
      <c r="BK359" s="241">
        <f>ROUND(I359*H359,2)</f>
        <v>0</v>
      </c>
      <c r="BL359" s="18" t="s">
        <v>249</v>
      </c>
      <c r="BM359" s="240" t="s">
        <v>1620</v>
      </c>
    </row>
    <row r="360" s="2" customFormat="1" ht="14.4" customHeight="1">
      <c r="A360" s="39"/>
      <c r="B360" s="40"/>
      <c r="C360" s="228" t="s">
        <v>709</v>
      </c>
      <c r="D360" s="228" t="s">
        <v>161</v>
      </c>
      <c r="E360" s="229" t="s">
        <v>1621</v>
      </c>
      <c r="F360" s="230" t="s">
        <v>1622</v>
      </c>
      <c r="G360" s="231" t="s">
        <v>195</v>
      </c>
      <c r="H360" s="232">
        <v>28.27</v>
      </c>
      <c r="I360" s="233"/>
      <c r="J360" s="234">
        <f>ROUND(I360*H360,2)</f>
        <v>0</v>
      </c>
      <c r="K360" s="235"/>
      <c r="L360" s="45"/>
      <c r="M360" s="236" t="s">
        <v>1</v>
      </c>
      <c r="N360" s="237" t="s">
        <v>42</v>
      </c>
      <c r="O360" s="92"/>
      <c r="P360" s="238">
        <f>O360*H360</f>
        <v>0</v>
      </c>
      <c r="Q360" s="238">
        <v>0.0074999999999999997</v>
      </c>
      <c r="R360" s="238">
        <f>Q360*H360</f>
        <v>0.21202499999999999</v>
      </c>
      <c r="S360" s="238">
        <v>0</v>
      </c>
      <c r="T360" s="23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0" t="s">
        <v>249</v>
      </c>
      <c r="AT360" s="240" t="s">
        <v>161</v>
      </c>
      <c r="AU360" s="240" t="s">
        <v>87</v>
      </c>
      <c r="AY360" s="18" t="s">
        <v>158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8" t="s">
        <v>85</v>
      </c>
      <c r="BK360" s="241">
        <f>ROUND(I360*H360,2)</f>
        <v>0</v>
      </c>
      <c r="BL360" s="18" t="s">
        <v>249</v>
      </c>
      <c r="BM360" s="240" t="s">
        <v>1623</v>
      </c>
    </row>
    <row r="361" s="14" customFormat="1">
      <c r="A361" s="14"/>
      <c r="B361" s="258"/>
      <c r="C361" s="259"/>
      <c r="D361" s="244" t="s">
        <v>167</v>
      </c>
      <c r="E361" s="260" t="s">
        <v>1</v>
      </c>
      <c r="F361" s="261" t="s">
        <v>1337</v>
      </c>
      <c r="G361" s="259"/>
      <c r="H361" s="260" t="s">
        <v>1</v>
      </c>
      <c r="I361" s="262"/>
      <c r="J361" s="259"/>
      <c r="K361" s="259"/>
      <c r="L361" s="263"/>
      <c r="M361" s="264"/>
      <c r="N361" s="265"/>
      <c r="O361" s="265"/>
      <c r="P361" s="265"/>
      <c r="Q361" s="265"/>
      <c r="R361" s="265"/>
      <c r="S361" s="265"/>
      <c r="T361" s="26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7" t="s">
        <v>167</v>
      </c>
      <c r="AU361" s="267" t="s">
        <v>87</v>
      </c>
      <c r="AV361" s="14" t="s">
        <v>85</v>
      </c>
      <c r="AW361" s="14" t="s">
        <v>33</v>
      </c>
      <c r="AX361" s="14" t="s">
        <v>77</v>
      </c>
      <c r="AY361" s="267" t="s">
        <v>158</v>
      </c>
    </row>
    <row r="362" s="13" customFormat="1">
      <c r="A362" s="13"/>
      <c r="B362" s="242"/>
      <c r="C362" s="243"/>
      <c r="D362" s="244" t="s">
        <v>167</v>
      </c>
      <c r="E362" s="245" t="s">
        <v>1</v>
      </c>
      <c r="F362" s="246" t="s">
        <v>1373</v>
      </c>
      <c r="G362" s="243"/>
      <c r="H362" s="247">
        <v>14.5</v>
      </c>
      <c r="I362" s="248"/>
      <c r="J362" s="243"/>
      <c r="K362" s="243"/>
      <c r="L362" s="249"/>
      <c r="M362" s="250"/>
      <c r="N362" s="251"/>
      <c r="O362" s="251"/>
      <c r="P362" s="251"/>
      <c r="Q362" s="251"/>
      <c r="R362" s="251"/>
      <c r="S362" s="251"/>
      <c r="T362" s="25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3" t="s">
        <v>167</v>
      </c>
      <c r="AU362" s="253" t="s">
        <v>87</v>
      </c>
      <c r="AV362" s="13" t="s">
        <v>87</v>
      </c>
      <c r="AW362" s="13" t="s">
        <v>33</v>
      </c>
      <c r="AX362" s="13" t="s">
        <v>77</v>
      </c>
      <c r="AY362" s="253" t="s">
        <v>158</v>
      </c>
    </row>
    <row r="363" s="14" customFormat="1">
      <c r="A363" s="14"/>
      <c r="B363" s="258"/>
      <c r="C363" s="259"/>
      <c r="D363" s="244" t="s">
        <v>167</v>
      </c>
      <c r="E363" s="260" t="s">
        <v>1</v>
      </c>
      <c r="F363" s="261" t="s">
        <v>1335</v>
      </c>
      <c r="G363" s="259"/>
      <c r="H363" s="260" t="s">
        <v>1</v>
      </c>
      <c r="I363" s="262"/>
      <c r="J363" s="259"/>
      <c r="K363" s="259"/>
      <c r="L363" s="263"/>
      <c r="M363" s="264"/>
      <c r="N363" s="265"/>
      <c r="O363" s="265"/>
      <c r="P363" s="265"/>
      <c r="Q363" s="265"/>
      <c r="R363" s="265"/>
      <c r="S363" s="265"/>
      <c r="T363" s="26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7" t="s">
        <v>167</v>
      </c>
      <c r="AU363" s="267" t="s">
        <v>87</v>
      </c>
      <c r="AV363" s="14" t="s">
        <v>85</v>
      </c>
      <c r="AW363" s="14" t="s">
        <v>33</v>
      </c>
      <c r="AX363" s="14" t="s">
        <v>77</v>
      </c>
      <c r="AY363" s="267" t="s">
        <v>158</v>
      </c>
    </row>
    <row r="364" s="13" customFormat="1">
      <c r="A364" s="13"/>
      <c r="B364" s="242"/>
      <c r="C364" s="243"/>
      <c r="D364" s="244" t="s">
        <v>167</v>
      </c>
      <c r="E364" s="245" t="s">
        <v>1</v>
      </c>
      <c r="F364" s="246" t="s">
        <v>1374</v>
      </c>
      <c r="G364" s="243"/>
      <c r="H364" s="247">
        <v>13.77</v>
      </c>
      <c r="I364" s="248"/>
      <c r="J364" s="243"/>
      <c r="K364" s="243"/>
      <c r="L364" s="249"/>
      <c r="M364" s="250"/>
      <c r="N364" s="251"/>
      <c r="O364" s="251"/>
      <c r="P364" s="251"/>
      <c r="Q364" s="251"/>
      <c r="R364" s="251"/>
      <c r="S364" s="251"/>
      <c r="T364" s="25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3" t="s">
        <v>167</v>
      </c>
      <c r="AU364" s="253" t="s">
        <v>87</v>
      </c>
      <c r="AV364" s="13" t="s">
        <v>87</v>
      </c>
      <c r="AW364" s="13" t="s">
        <v>33</v>
      </c>
      <c r="AX364" s="13" t="s">
        <v>77</v>
      </c>
      <c r="AY364" s="253" t="s">
        <v>158</v>
      </c>
    </row>
    <row r="365" s="15" customFormat="1">
      <c r="A365" s="15"/>
      <c r="B365" s="268"/>
      <c r="C365" s="269"/>
      <c r="D365" s="244" t="s">
        <v>167</v>
      </c>
      <c r="E365" s="270" t="s">
        <v>1</v>
      </c>
      <c r="F365" s="271" t="s">
        <v>179</v>
      </c>
      <c r="G365" s="269"/>
      <c r="H365" s="272">
        <v>28.27</v>
      </c>
      <c r="I365" s="273"/>
      <c r="J365" s="269"/>
      <c r="K365" s="269"/>
      <c r="L365" s="274"/>
      <c r="M365" s="275"/>
      <c r="N365" s="276"/>
      <c r="O365" s="276"/>
      <c r="P365" s="276"/>
      <c r="Q365" s="276"/>
      <c r="R365" s="276"/>
      <c r="S365" s="276"/>
      <c r="T365" s="277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8" t="s">
        <v>167</v>
      </c>
      <c r="AU365" s="278" t="s">
        <v>87</v>
      </c>
      <c r="AV365" s="15" t="s">
        <v>165</v>
      </c>
      <c r="AW365" s="15" t="s">
        <v>33</v>
      </c>
      <c r="AX365" s="15" t="s">
        <v>85</v>
      </c>
      <c r="AY365" s="278" t="s">
        <v>158</v>
      </c>
    </row>
    <row r="366" s="2" customFormat="1" ht="24.15" customHeight="1">
      <c r="A366" s="39"/>
      <c r="B366" s="40"/>
      <c r="C366" s="228" t="s">
        <v>713</v>
      </c>
      <c r="D366" s="228" t="s">
        <v>161</v>
      </c>
      <c r="E366" s="229" t="s">
        <v>1174</v>
      </c>
      <c r="F366" s="230" t="s">
        <v>1175</v>
      </c>
      <c r="G366" s="231" t="s">
        <v>223</v>
      </c>
      <c r="H366" s="232">
        <v>33</v>
      </c>
      <c r="I366" s="233"/>
      <c r="J366" s="234">
        <f>ROUND(I366*H366,2)</f>
        <v>0</v>
      </c>
      <c r="K366" s="235"/>
      <c r="L366" s="45"/>
      <c r="M366" s="236" t="s">
        <v>1</v>
      </c>
      <c r="N366" s="237" t="s">
        <v>42</v>
      </c>
      <c r="O366" s="92"/>
      <c r="P366" s="238">
        <f>O366*H366</f>
        <v>0</v>
      </c>
      <c r="Q366" s="238">
        <v>0</v>
      </c>
      <c r="R366" s="238">
        <f>Q366*H366</f>
        <v>0</v>
      </c>
      <c r="S366" s="238">
        <v>0</v>
      </c>
      <c r="T366" s="23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0" t="s">
        <v>249</v>
      </c>
      <c r="AT366" s="240" t="s">
        <v>161</v>
      </c>
      <c r="AU366" s="240" t="s">
        <v>87</v>
      </c>
      <c r="AY366" s="18" t="s">
        <v>158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8" t="s">
        <v>85</v>
      </c>
      <c r="BK366" s="241">
        <f>ROUND(I366*H366,2)</f>
        <v>0</v>
      </c>
      <c r="BL366" s="18" t="s">
        <v>249</v>
      </c>
      <c r="BM366" s="240" t="s">
        <v>1624</v>
      </c>
    </row>
    <row r="367" s="14" customFormat="1">
      <c r="A367" s="14"/>
      <c r="B367" s="258"/>
      <c r="C367" s="259"/>
      <c r="D367" s="244" t="s">
        <v>167</v>
      </c>
      <c r="E367" s="260" t="s">
        <v>1</v>
      </c>
      <c r="F367" s="261" t="s">
        <v>1337</v>
      </c>
      <c r="G367" s="259"/>
      <c r="H367" s="260" t="s">
        <v>1</v>
      </c>
      <c r="I367" s="262"/>
      <c r="J367" s="259"/>
      <c r="K367" s="259"/>
      <c r="L367" s="263"/>
      <c r="M367" s="264"/>
      <c r="N367" s="265"/>
      <c r="O367" s="265"/>
      <c r="P367" s="265"/>
      <c r="Q367" s="265"/>
      <c r="R367" s="265"/>
      <c r="S367" s="265"/>
      <c r="T367" s="26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7" t="s">
        <v>167</v>
      </c>
      <c r="AU367" s="267" t="s">
        <v>87</v>
      </c>
      <c r="AV367" s="14" t="s">
        <v>85</v>
      </c>
      <c r="AW367" s="14" t="s">
        <v>33</v>
      </c>
      <c r="AX367" s="14" t="s">
        <v>77</v>
      </c>
      <c r="AY367" s="267" t="s">
        <v>158</v>
      </c>
    </row>
    <row r="368" s="13" customFormat="1">
      <c r="A368" s="13"/>
      <c r="B368" s="242"/>
      <c r="C368" s="243"/>
      <c r="D368" s="244" t="s">
        <v>167</v>
      </c>
      <c r="E368" s="245" t="s">
        <v>1</v>
      </c>
      <c r="F368" s="246" t="s">
        <v>1625</v>
      </c>
      <c r="G368" s="243"/>
      <c r="H368" s="247">
        <v>13.4</v>
      </c>
      <c r="I368" s="248"/>
      <c r="J368" s="243"/>
      <c r="K368" s="243"/>
      <c r="L368" s="249"/>
      <c r="M368" s="250"/>
      <c r="N368" s="251"/>
      <c r="O368" s="251"/>
      <c r="P368" s="251"/>
      <c r="Q368" s="251"/>
      <c r="R368" s="251"/>
      <c r="S368" s="251"/>
      <c r="T368" s="25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3" t="s">
        <v>167</v>
      </c>
      <c r="AU368" s="253" t="s">
        <v>87</v>
      </c>
      <c r="AV368" s="13" t="s">
        <v>87</v>
      </c>
      <c r="AW368" s="13" t="s">
        <v>33</v>
      </c>
      <c r="AX368" s="13" t="s">
        <v>77</v>
      </c>
      <c r="AY368" s="253" t="s">
        <v>158</v>
      </c>
    </row>
    <row r="369" s="14" customFormat="1">
      <c r="A369" s="14"/>
      <c r="B369" s="258"/>
      <c r="C369" s="259"/>
      <c r="D369" s="244" t="s">
        <v>167</v>
      </c>
      <c r="E369" s="260" t="s">
        <v>1</v>
      </c>
      <c r="F369" s="261" t="s">
        <v>1335</v>
      </c>
      <c r="G369" s="259"/>
      <c r="H369" s="260" t="s">
        <v>1</v>
      </c>
      <c r="I369" s="262"/>
      <c r="J369" s="259"/>
      <c r="K369" s="259"/>
      <c r="L369" s="263"/>
      <c r="M369" s="264"/>
      <c r="N369" s="265"/>
      <c r="O369" s="265"/>
      <c r="P369" s="265"/>
      <c r="Q369" s="265"/>
      <c r="R369" s="265"/>
      <c r="S369" s="265"/>
      <c r="T369" s="26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7" t="s">
        <v>167</v>
      </c>
      <c r="AU369" s="267" t="s">
        <v>87</v>
      </c>
      <c r="AV369" s="14" t="s">
        <v>85</v>
      </c>
      <c r="AW369" s="14" t="s">
        <v>33</v>
      </c>
      <c r="AX369" s="14" t="s">
        <v>77</v>
      </c>
      <c r="AY369" s="267" t="s">
        <v>158</v>
      </c>
    </row>
    <row r="370" s="13" customFormat="1">
      <c r="A370" s="13"/>
      <c r="B370" s="242"/>
      <c r="C370" s="243"/>
      <c r="D370" s="244" t="s">
        <v>167</v>
      </c>
      <c r="E370" s="245" t="s">
        <v>1</v>
      </c>
      <c r="F370" s="246" t="s">
        <v>1626</v>
      </c>
      <c r="G370" s="243"/>
      <c r="H370" s="247">
        <v>11.800000000000001</v>
      </c>
      <c r="I370" s="248"/>
      <c r="J370" s="243"/>
      <c r="K370" s="243"/>
      <c r="L370" s="249"/>
      <c r="M370" s="250"/>
      <c r="N370" s="251"/>
      <c r="O370" s="251"/>
      <c r="P370" s="251"/>
      <c r="Q370" s="251"/>
      <c r="R370" s="251"/>
      <c r="S370" s="251"/>
      <c r="T370" s="25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3" t="s">
        <v>167</v>
      </c>
      <c r="AU370" s="253" t="s">
        <v>87</v>
      </c>
      <c r="AV370" s="13" t="s">
        <v>87</v>
      </c>
      <c r="AW370" s="13" t="s">
        <v>33</v>
      </c>
      <c r="AX370" s="13" t="s">
        <v>77</v>
      </c>
      <c r="AY370" s="253" t="s">
        <v>158</v>
      </c>
    </row>
    <row r="371" s="14" customFormat="1">
      <c r="A371" s="14"/>
      <c r="B371" s="258"/>
      <c r="C371" s="259"/>
      <c r="D371" s="244" t="s">
        <v>167</v>
      </c>
      <c r="E371" s="260" t="s">
        <v>1</v>
      </c>
      <c r="F371" s="261" t="s">
        <v>1627</v>
      </c>
      <c r="G371" s="259"/>
      <c r="H371" s="260" t="s">
        <v>1</v>
      </c>
      <c r="I371" s="262"/>
      <c r="J371" s="259"/>
      <c r="K371" s="259"/>
      <c r="L371" s="263"/>
      <c r="M371" s="264"/>
      <c r="N371" s="265"/>
      <c r="O371" s="265"/>
      <c r="P371" s="265"/>
      <c r="Q371" s="265"/>
      <c r="R371" s="265"/>
      <c r="S371" s="265"/>
      <c r="T371" s="26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7" t="s">
        <v>167</v>
      </c>
      <c r="AU371" s="267" t="s">
        <v>87</v>
      </c>
      <c r="AV371" s="14" t="s">
        <v>85</v>
      </c>
      <c r="AW371" s="14" t="s">
        <v>33</v>
      </c>
      <c r="AX371" s="14" t="s">
        <v>77</v>
      </c>
      <c r="AY371" s="267" t="s">
        <v>158</v>
      </c>
    </row>
    <row r="372" s="13" customFormat="1">
      <c r="A372" s="13"/>
      <c r="B372" s="242"/>
      <c r="C372" s="243"/>
      <c r="D372" s="244" t="s">
        <v>167</v>
      </c>
      <c r="E372" s="245" t="s">
        <v>1</v>
      </c>
      <c r="F372" s="246" t="s">
        <v>1628</v>
      </c>
      <c r="G372" s="243"/>
      <c r="H372" s="247">
        <v>7.7999999999999998</v>
      </c>
      <c r="I372" s="248"/>
      <c r="J372" s="243"/>
      <c r="K372" s="243"/>
      <c r="L372" s="249"/>
      <c r="M372" s="250"/>
      <c r="N372" s="251"/>
      <c r="O372" s="251"/>
      <c r="P372" s="251"/>
      <c r="Q372" s="251"/>
      <c r="R372" s="251"/>
      <c r="S372" s="251"/>
      <c r="T372" s="25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3" t="s">
        <v>167</v>
      </c>
      <c r="AU372" s="253" t="s">
        <v>87</v>
      </c>
      <c r="AV372" s="13" t="s">
        <v>87</v>
      </c>
      <c r="AW372" s="13" t="s">
        <v>33</v>
      </c>
      <c r="AX372" s="13" t="s">
        <v>77</v>
      </c>
      <c r="AY372" s="253" t="s">
        <v>158</v>
      </c>
    </row>
    <row r="373" s="15" customFormat="1">
      <c r="A373" s="15"/>
      <c r="B373" s="268"/>
      <c r="C373" s="269"/>
      <c r="D373" s="244" t="s">
        <v>167</v>
      </c>
      <c r="E373" s="270" t="s">
        <v>1</v>
      </c>
      <c r="F373" s="271" t="s">
        <v>179</v>
      </c>
      <c r="G373" s="269"/>
      <c r="H373" s="272">
        <v>33</v>
      </c>
      <c r="I373" s="273"/>
      <c r="J373" s="269"/>
      <c r="K373" s="269"/>
      <c r="L373" s="274"/>
      <c r="M373" s="275"/>
      <c r="N373" s="276"/>
      <c r="O373" s="276"/>
      <c r="P373" s="276"/>
      <c r="Q373" s="276"/>
      <c r="R373" s="276"/>
      <c r="S373" s="276"/>
      <c r="T373" s="277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8" t="s">
        <v>167</v>
      </c>
      <c r="AU373" s="278" t="s">
        <v>87</v>
      </c>
      <c r="AV373" s="15" t="s">
        <v>165</v>
      </c>
      <c r="AW373" s="15" t="s">
        <v>33</v>
      </c>
      <c r="AX373" s="15" t="s">
        <v>85</v>
      </c>
      <c r="AY373" s="278" t="s">
        <v>158</v>
      </c>
    </row>
    <row r="374" s="2" customFormat="1" ht="24.15" customHeight="1">
      <c r="A374" s="39"/>
      <c r="B374" s="40"/>
      <c r="C374" s="290" t="s">
        <v>717</v>
      </c>
      <c r="D374" s="290" t="s">
        <v>290</v>
      </c>
      <c r="E374" s="291" t="s">
        <v>1179</v>
      </c>
      <c r="F374" s="292" t="s">
        <v>1180</v>
      </c>
      <c r="G374" s="293" t="s">
        <v>171</v>
      </c>
      <c r="H374" s="294">
        <v>110</v>
      </c>
      <c r="I374" s="295"/>
      <c r="J374" s="296">
        <f>ROUND(I374*H374,2)</f>
        <v>0</v>
      </c>
      <c r="K374" s="297"/>
      <c r="L374" s="298"/>
      <c r="M374" s="299" t="s">
        <v>1</v>
      </c>
      <c r="N374" s="300" t="s">
        <v>42</v>
      </c>
      <c r="O374" s="92"/>
      <c r="P374" s="238">
        <f>O374*H374</f>
        <v>0</v>
      </c>
      <c r="Q374" s="238">
        <v>0</v>
      </c>
      <c r="R374" s="238">
        <f>Q374*H374</f>
        <v>0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336</v>
      </c>
      <c r="AT374" s="240" t="s">
        <v>290</v>
      </c>
      <c r="AU374" s="240" t="s">
        <v>87</v>
      </c>
      <c r="AY374" s="18" t="s">
        <v>158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85</v>
      </c>
      <c r="BK374" s="241">
        <f>ROUND(I374*H374,2)</f>
        <v>0</v>
      </c>
      <c r="BL374" s="18" t="s">
        <v>249</v>
      </c>
      <c r="BM374" s="240" t="s">
        <v>1629</v>
      </c>
    </row>
    <row r="375" s="2" customFormat="1">
      <c r="A375" s="39"/>
      <c r="B375" s="40"/>
      <c r="C375" s="41"/>
      <c r="D375" s="244" t="s">
        <v>173</v>
      </c>
      <c r="E375" s="41"/>
      <c r="F375" s="254" t="s">
        <v>1182</v>
      </c>
      <c r="G375" s="41"/>
      <c r="H375" s="41"/>
      <c r="I375" s="255"/>
      <c r="J375" s="41"/>
      <c r="K375" s="41"/>
      <c r="L375" s="45"/>
      <c r="M375" s="256"/>
      <c r="N375" s="257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173</v>
      </c>
      <c r="AU375" s="18" t="s">
        <v>87</v>
      </c>
    </row>
    <row r="376" s="13" customFormat="1">
      <c r="A376" s="13"/>
      <c r="B376" s="242"/>
      <c r="C376" s="243"/>
      <c r="D376" s="244" t="s">
        <v>167</v>
      </c>
      <c r="E376" s="245" t="s">
        <v>1</v>
      </c>
      <c r="F376" s="246" t="s">
        <v>1630</v>
      </c>
      <c r="G376" s="243"/>
      <c r="H376" s="247">
        <v>110</v>
      </c>
      <c r="I376" s="248"/>
      <c r="J376" s="243"/>
      <c r="K376" s="243"/>
      <c r="L376" s="249"/>
      <c r="M376" s="250"/>
      <c r="N376" s="251"/>
      <c r="O376" s="251"/>
      <c r="P376" s="251"/>
      <c r="Q376" s="251"/>
      <c r="R376" s="251"/>
      <c r="S376" s="251"/>
      <c r="T376" s="25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3" t="s">
        <v>167</v>
      </c>
      <c r="AU376" s="253" t="s">
        <v>87</v>
      </c>
      <c r="AV376" s="13" t="s">
        <v>87</v>
      </c>
      <c r="AW376" s="13" t="s">
        <v>33</v>
      </c>
      <c r="AX376" s="13" t="s">
        <v>85</v>
      </c>
      <c r="AY376" s="253" t="s">
        <v>158</v>
      </c>
    </row>
    <row r="377" s="2" customFormat="1" ht="24.15" customHeight="1">
      <c r="A377" s="39"/>
      <c r="B377" s="40"/>
      <c r="C377" s="228" t="s">
        <v>723</v>
      </c>
      <c r="D377" s="228" t="s">
        <v>161</v>
      </c>
      <c r="E377" s="229" t="s">
        <v>1184</v>
      </c>
      <c r="F377" s="230" t="s">
        <v>1185</v>
      </c>
      <c r="G377" s="231" t="s">
        <v>195</v>
      </c>
      <c r="H377" s="232">
        <v>26.73</v>
      </c>
      <c r="I377" s="233"/>
      <c r="J377" s="234">
        <f>ROUND(I377*H377,2)</f>
        <v>0</v>
      </c>
      <c r="K377" s="235"/>
      <c r="L377" s="45"/>
      <c r="M377" s="236" t="s">
        <v>1</v>
      </c>
      <c r="N377" s="237" t="s">
        <v>42</v>
      </c>
      <c r="O377" s="92"/>
      <c r="P377" s="238">
        <f>O377*H377</f>
        <v>0</v>
      </c>
      <c r="Q377" s="238">
        <v>0</v>
      </c>
      <c r="R377" s="238">
        <f>Q377*H377</f>
        <v>0</v>
      </c>
      <c r="S377" s="238">
        <v>0</v>
      </c>
      <c r="T377" s="23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249</v>
      </c>
      <c r="AT377" s="240" t="s">
        <v>161</v>
      </c>
      <c r="AU377" s="240" t="s">
        <v>87</v>
      </c>
      <c r="AY377" s="18" t="s">
        <v>158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85</v>
      </c>
      <c r="BK377" s="241">
        <f>ROUND(I377*H377,2)</f>
        <v>0</v>
      </c>
      <c r="BL377" s="18" t="s">
        <v>249</v>
      </c>
      <c r="BM377" s="240" t="s">
        <v>1631</v>
      </c>
    </row>
    <row r="378" s="14" customFormat="1">
      <c r="A378" s="14"/>
      <c r="B378" s="258"/>
      <c r="C378" s="259"/>
      <c r="D378" s="244" t="s">
        <v>167</v>
      </c>
      <c r="E378" s="260" t="s">
        <v>1</v>
      </c>
      <c r="F378" s="261" t="s">
        <v>1422</v>
      </c>
      <c r="G378" s="259"/>
      <c r="H378" s="260" t="s">
        <v>1</v>
      </c>
      <c r="I378" s="262"/>
      <c r="J378" s="259"/>
      <c r="K378" s="259"/>
      <c r="L378" s="263"/>
      <c r="M378" s="264"/>
      <c r="N378" s="265"/>
      <c r="O378" s="265"/>
      <c r="P378" s="265"/>
      <c r="Q378" s="265"/>
      <c r="R378" s="265"/>
      <c r="S378" s="265"/>
      <c r="T378" s="26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7" t="s">
        <v>167</v>
      </c>
      <c r="AU378" s="267" t="s">
        <v>87</v>
      </c>
      <c r="AV378" s="14" t="s">
        <v>85</v>
      </c>
      <c r="AW378" s="14" t="s">
        <v>33</v>
      </c>
      <c r="AX378" s="14" t="s">
        <v>77</v>
      </c>
      <c r="AY378" s="267" t="s">
        <v>158</v>
      </c>
    </row>
    <row r="379" s="13" customFormat="1">
      <c r="A379" s="13"/>
      <c r="B379" s="242"/>
      <c r="C379" s="243"/>
      <c r="D379" s="244" t="s">
        <v>167</v>
      </c>
      <c r="E379" s="245" t="s">
        <v>1</v>
      </c>
      <c r="F379" s="246" t="s">
        <v>1575</v>
      </c>
      <c r="G379" s="243"/>
      <c r="H379" s="247">
        <v>1.53</v>
      </c>
      <c r="I379" s="248"/>
      <c r="J379" s="243"/>
      <c r="K379" s="243"/>
      <c r="L379" s="249"/>
      <c r="M379" s="250"/>
      <c r="N379" s="251"/>
      <c r="O379" s="251"/>
      <c r="P379" s="251"/>
      <c r="Q379" s="251"/>
      <c r="R379" s="251"/>
      <c r="S379" s="251"/>
      <c r="T379" s="25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3" t="s">
        <v>167</v>
      </c>
      <c r="AU379" s="253" t="s">
        <v>87</v>
      </c>
      <c r="AV379" s="13" t="s">
        <v>87</v>
      </c>
      <c r="AW379" s="13" t="s">
        <v>33</v>
      </c>
      <c r="AX379" s="13" t="s">
        <v>77</v>
      </c>
      <c r="AY379" s="253" t="s">
        <v>158</v>
      </c>
    </row>
    <row r="380" s="14" customFormat="1">
      <c r="A380" s="14"/>
      <c r="B380" s="258"/>
      <c r="C380" s="259"/>
      <c r="D380" s="244" t="s">
        <v>167</v>
      </c>
      <c r="E380" s="260" t="s">
        <v>1</v>
      </c>
      <c r="F380" s="261" t="s">
        <v>1424</v>
      </c>
      <c r="G380" s="259"/>
      <c r="H380" s="260" t="s">
        <v>1</v>
      </c>
      <c r="I380" s="262"/>
      <c r="J380" s="259"/>
      <c r="K380" s="259"/>
      <c r="L380" s="263"/>
      <c r="M380" s="264"/>
      <c r="N380" s="265"/>
      <c r="O380" s="265"/>
      <c r="P380" s="265"/>
      <c r="Q380" s="265"/>
      <c r="R380" s="265"/>
      <c r="S380" s="265"/>
      <c r="T380" s="26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7" t="s">
        <v>167</v>
      </c>
      <c r="AU380" s="267" t="s">
        <v>87</v>
      </c>
      <c r="AV380" s="14" t="s">
        <v>85</v>
      </c>
      <c r="AW380" s="14" t="s">
        <v>33</v>
      </c>
      <c r="AX380" s="14" t="s">
        <v>77</v>
      </c>
      <c r="AY380" s="267" t="s">
        <v>158</v>
      </c>
    </row>
    <row r="381" s="13" customFormat="1">
      <c r="A381" s="13"/>
      <c r="B381" s="242"/>
      <c r="C381" s="243"/>
      <c r="D381" s="244" t="s">
        <v>167</v>
      </c>
      <c r="E381" s="245" t="s">
        <v>1</v>
      </c>
      <c r="F381" s="246" t="s">
        <v>1576</v>
      </c>
      <c r="G381" s="243"/>
      <c r="H381" s="247">
        <v>3.0600000000000001</v>
      </c>
      <c r="I381" s="248"/>
      <c r="J381" s="243"/>
      <c r="K381" s="243"/>
      <c r="L381" s="249"/>
      <c r="M381" s="250"/>
      <c r="N381" s="251"/>
      <c r="O381" s="251"/>
      <c r="P381" s="251"/>
      <c r="Q381" s="251"/>
      <c r="R381" s="251"/>
      <c r="S381" s="251"/>
      <c r="T381" s="25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3" t="s">
        <v>167</v>
      </c>
      <c r="AU381" s="253" t="s">
        <v>87</v>
      </c>
      <c r="AV381" s="13" t="s">
        <v>87</v>
      </c>
      <c r="AW381" s="13" t="s">
        <v>33</v>
      </c>
      <c r="AX381" s="13" t="s">
        <v>77</v>
      </c>
      <c r="AY381" s="253" t="s">
        <v>158</v>
      </c>
    </row>
    <row r="382" s="14" customFormat="1">
      <c r="A382" s="14"/>
      <c r="B382" s="258"/>
      <c r="C382" s="259"/>
      <c r="D382" s="244" t="s">
        <v>167</v>
      </c>
      <c r="E382" s="260" t="s">
        <v>1</v>
      </c>
      <c r="F382" s="261" t="s">
        <v>1337</v>
      </c>
      <c r="G382" s="259"/>
      <c r="H382" s="260" t="s">
        <v>1</v>
      </c>
      <c r="I382" s="262"/>
      <c r="J382" s="259"/>
      <c r="K382" s="259"/>
      <c r="L382" s="263"/>
      <c r="M382" s="264"/>
      <c r="N382" s="265"/>
      <c r="O382" s="265"/>
      <c r="P382" s="265"/>
      <c r="Q382" s="265"/>
      <c r="R382" s="265"/>
      <c r="S382" s="265"/>
      <c r="T382" s="26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7" t="s">
        <v>167</v>
      </c>
      <c r="AU382" s="267" t="s">
        <v>87</v>
      </c>
      <c r="AV382" s="14" t="s">
        <v>85</v>
      </c>
      <c r="AW382" s="14" t="s">
        <v>33</v>
      </c>
      <c r="AX382" s="14" t="s">
        <v>77</v>
      </c>
      <c r="AY382" s="267" t="s">
        <v>158</v>
      </c>
    </row>
    <row r="383" s="13" customFormat="1">
      <c r="A383" s="13"/>
      <c r="B383" s="242"/>
      <c r="C383" s="243"/>
      <c r="D383" s="244" t="s">
        <v>167</v>
      </c>
      <c r="E383" s="245" t="s">
        <v>1</v>
      </c>
      <c r="F383" s="246" t="s">
        <v>1571</v>
      </c>
      <c r="G383" s="243"/>
      <c r="H383" s="247">
        <v>10.800000000000001</v>
      </c>
      <c r="I383" s="248"/>
      <c r="J383" s="243"/>
      <c r="K383" s="243"/>
      <c r="L383" s="249"/>
      <c r="M383" s="250"/>
      <c r="N383" s="251"/>
      <c r="O383" s="251"/>
      <c r="P383" s="251"/>
      <c r="Q383" s="251"/>
      <c r="R383" s="251"/>
      <c r="S383" s="251"/>
      <c r="T383" s="25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3" t="s">
        <v>167</v>
      </c>
      <c r="AU383" s="253" t="s">
        <v>87</v>
      </c>
      <c r="AV383" s="13" t="s">
        <v>87</v>
      </c>
      <c r="AW383" s="13" t="s">
        <v>33</v>
      </c>
      <c r="AX383" s="13" t="s">
        <v>77</v>
      </c>
      <c r="AY383" s="253" t="s">
        <v>158</v>
      </c>
    </row>
    <row r="384" s="14" customFormat="1">
      <c r="A384" s="14"/>
      <c r="B384" s="258"/>
      <c r="C384" s="259"/>
      <c r="D384" s="244" t="s">
        <v>167</v>
      </c>
      <c r="E384" s="260" t="s">
        <v>1</v>
      </c>
      <c r="F384" s="261" t="s">
        <v>1335</v>
      </c>
      <c r="G384" s="259"/>
      <c r="H384" s="260" t="s">
        <v>1</v>
      </c>
      <c r="I384" s="262"/>
      <c r="J384" s="259"/>
      <c r="K384" s="259"/>
      <c r="L384" s="263"/>
      <c r="M384" s="264"/>
      <c r="N384" s="265"/>
      <c r="O384" s="265"/>
      <c r="P384" s="265"/>
      <c r="Q384" s="265"/>
      <c r="R384" s="265"/>
      <c r="S384" s="265"/>
      <c r="T384" s="26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7" t="s">
        <v>167</v>
      </c>
      <c r="AU384" s="267" t="s">
        <v>87</v>
      </c>
      <c r="AV384" s="14" t="s">
        <v>85</v>
      </c>
      <c r="AW384" s="14" t="s">
        <v>33</v>
      </c>
      <c r="AX384" s="14" t="s">
        <v>77</v>
      </c>
      <c r="AY384" s="267" t="s">
        <v>158</v>
      </c>
    </row>
    <row r="385" s="13" customFormat="1">
      <c r="A385" s="13"/>
      <c r="B385" s="242"/>
      <c r="C385" s="243"/>
      <c r="D385" s="244" t="s">
        <v>167</v>
      </c>
      <c r="E385" s="245" t="s">
        <v>1</v>
      </c>
      <c r="F385" s="246" t="s">
        <v>1570</v>
      </c>
      <c r="G385" s="243"/>
      <c r="H385" s="247">
        <v>8.6400000000000006</v>
      </c>
      <c r="I385" s="248"/>
      <c r="J385" s="243"/>
      <c r="K385" s="243"/>
      <c r="L385" s="249"/>
      <c r="M385" s="250"/>
      <c r="N385" s="251"/>
      <c r="O385" s="251"/>
      <c r="P385" s="251"/>
      <c r="Q385" s="251"/>
      <c r="R385" s="251"/>
      <c r="S385" s="251"/>
      <c r="T385" s="25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3" t="s">
        <v>167</v>
      </c>
      <c r="AU385" s="253" t="s">
        <v>87</v>
      </c>
      <c r="AV385" s="13" t="s">
        <v>87</v>
      </c>
      <c r="AW385" s="13" t="s">
        <v>33</v>
      </c>
      <c r="AX385" s="13" t="s">
        <v>77</v>
      </c>
      <c r="AY385" s="253" t="s">
        <v>158</v>
      </c>
    </row>
    <row r="386" s="14" customFormat="1">
      <c r="A386" s="14"/>
      <c r="B386" s="258"/>
      <c r="C386" s="259"/>
      <c r="D386" s="244" t="s">
        <v>167</v>
      </c>
      <c r="E386" s="260" t="s">
        <v>1</v>
      </c>
      <c r="F386" s="261" t="s">
        <v>1627</v>
      </c>
      <c r="G386" s="259"/>
      <c r="H386" s="260" t="s">
        <v>1</v>
      </c>
      <c r="I386" s="262"/>
      <c r="J386" s="259"/>
      <c r="K386" s="259"/>
      <c r="L386" s="263"/>
      <c r="M386" s="264"/>
      <c r="N386" s="265"/>
      <c r="O386" s="265"/>
      <c r="P386" s="265"/>
      <c r="Q386" s="265"/>
      <c r="R386" s="265"/>
      <c r="S386" s="265"/>
      <c r="T386" s="26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7" t="s">
        <v>167</v>
      </c>
      <c r="AU386" s="267" t="s">
        <v>87</v>
      </c>
      <c r="AV386" s="14" t="s">
        <v>85</v>
      </c>
      <c r="AW386" s="14" t="s">
        <v>33</v>
      </c>
      <c r="AX386" s="14" t="s">
        <v>77</v>
      </c>
      <c r="AY386" s="267" t="s">
        <v>158</v>
      </c>
    </row>
    <row r="387" s="13" customFormat="1">
      <c r="A387" s="13"/>
      <c r="B387" s="242"/>
      <c r="C387" s="243"/>
      <c r="D387" s="244" t="s">
        <v>167</v>
      </c>
      <c r="E387" s="245" t="s">
        <v>1</v>
      </c>
      <c r="F387" s="246" t="s">
        <v>1632</v>
      </c>
      <c r="G387" s="243"/>
      <c r="H387" s="247">
        <v>2.7000000000000002</v>
      </c>
      <c r="I387" s="248"/>
      <c r="J387" s="243"/>
      <c r="K387" s="243"/>
      <c r="L387" s="249"/>
      <c r="M387" s="250"/>
      <c r="N387" s="251"/>
      <c r="O387" s="251"/>
      <c r="P387" s="251"/>
      <c r="Q387" s="251"/>
      <c r="R387" s="251"/>
      <c r="S387" s="251"/>
      <c r="T387" s="25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3" t="s">
        <v>167</v>
      </c>
      <c r="AU387" s="253" t="s">
        <v>87</v>
      </c>
      <c r="AV387" s="13" t="s">
        <v>87</v>
      </c>
      <c r="AW387" s="13" t="s">
        <v>33</v>
      </c>
      <c r="AX387" s="13" t="s">
        <v>77</v>
      </c>
      <c r="AY387" s="253" t="s">
        <v>158</v>
      </c>
    </row>
    <row r="388" s="15" customFormat="1">
      <c r="A388" s="15"/>
      <c r="B388" s="268"/>
      <c r="C388" s="269"/>
      <c r="D388" s="244" t="s">
        <v>167</v>
      </c>
      <c r="E388" s="270" t="s">
        <v>1</v>
      </c>
      <c r="F388" s="271" t="s">
        <v>179</v>
      </c>
      <c r="G388" s="269"/>
      <c r="H388" s="272">
        <v>26.73</v>
      </c>
      <c r="I388" s="273"/>
      <c r="J388" s="269"/>
      <c r="K388" s="269"/>
      <c r="L388" s="274"/>
      <c r="M388" s="275"/>
      <c r="N388" s="276"/>
      <c r="O388" s="276"/>
      <c r="P388" s="276"/>
      <c r="Q388" s="276"/>
      <c r="R388" s="276"/>
      <c r="S388" s="276"/>
      <c r="T388" s="277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8" t="s">
        <v>167</v>
      </c>
      <c r="AU388" s="278" t="s">
        <v>87</v>
      </c>
      <c r="AV388" s="15" t="s">
        <v>165</v>
      </c>
      <c r="AW388" s="15" t="s">
        <v>33</v>
      </c>
      <c r="AX388" s="15" t="s">
        <v>85</v>
      </c>
      <c r="AY388" s="278" t="s">
        <v>158</v>
      </c>
    </row>
    <row r="389" s="2" customFormat="1" ht="37.8" customHeight="1">
      <c r="A389" s="39"/>
      <c r="B389" s="40"/>
      <c r="C389" s="290" t="s">
        <v>727</v>
      </c>
      <c r="D389" s="290" t="s">
        <v>290</v>
      </c>
      <c r="E389" s="291" t="s">
        <v>1187</v>
      </c>
      <c r="F389" s="292" t="s">
        <v>1188</v>
      </c>
      <c r="G389" s="293" t="s">
        <v>195</v>
      </c>
      <c r="H389" s="294">
        <v>30.739999999999998</v>
      </c>
      <c r="I389" s="295"/>
      <c r="J389" s="296">
        <f>ROUND(I389*H389,2)</f>
        <v>0</v>
      </c>
      <c r="K389" s="297"/>
      <c r="L389" s="298"/>
      <c r="M389" s="299" t="s">
        <v>1</v>
      </c>
      <c r="N389" s="300" t="s">
        <v>42</v>
      </c>
      <c r="O389" s="92"/>
      <c r="P389" s="238">
        <f>O389*H389</f>
        <v>0</v>
      </c>
      <c r="Q389" s="238">
        <v>0</v>
      </c>
      <c r="R389" s="238">
        <f>Q389*H389</f>
        <v>0</v>
      </c>
      <c r="S389" s="238">
        <v>0</v>
      </c>
      <c r="T389" s="23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0" t="s">
        <v>336</v>
      </c>
      <c r="AT389" s="240" t="s">
        <v>290</v>
      </c>
      <c r="AU389" s="240" t="s">
        <v>87</v>
      </c>
      <c r="AY389" s="18" t="s">
        <v>158</v>
      </c>
      <c r="BE389" s="241">
        <f>IF(N389="základní",J389,0)</f>
        <v>0</v>
      </c>
      <c r="BF389" s="241">
        <f>IF(N389="snížená",J389,0)</f>
        <v>0</v>
      </c>
      <c r="BG389" s="241">
        <f>IF(N389="zákl. přenesená",J389,0)</f>
        <v>0</v>
      </c>
      <c r="BH389" s="241">
        <f>IF(N389="sníž. přenesená",J389,0)</f>
        <v>0</v>
      </c>
      <c r="BI389" s="241">
        <f>IF(N389="nulová",J389,0)</f>
        <v>0</v>
      </c>
      <c r="BJ389" s="18" t="s">
        <v>85</v>
      </c>
      <c r="BK389" s="241">
        <f>ROUND(I389*H389,2)</f>
        <v>0</v>
      </c>
      <c r="BL389" s="18" t="s">
        <v>249</v>
      </c>
      <c r="BM389" s="240" t="s">
        <v>1633</v>
      </c>
    </row>
    <row r="390" s="13" customFormat="1">
      <c r="A390" s="13"/>
      <c r="B390" s="242"/>
      <c r="C390" s="243"/>
      <c r="D390" s="244" t="s">
        <v>167</v>
      </c>
      <c r="E390" s="243"/>
      <c r="F390" s="246" t="s">
        <v>1634</v>
      </c>
      <c r="G390" s="243"/>
      <c r="H390" s="247">
        <v>30.739999999999998</v>
      </c>
      <c r="I390" s="248"/>
      <c r="J390" s="243"/>
      <c r="K390" s="243"/>
      <c r="L390" s="249"/>
      <c r="M390" s="250"/>
      <c r="N390" s="251"/>
      <c r="O390" s="251"/>
      <c r="P390" s="251"/>
      <c r="Q390" s="251"/>
      <c r="R390" s="251"/>
      <c r="S390" s="251"/>
      <c r="T390" s="25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3" t="s">
        <v>167</v>
      </c>
      <c r="AU390" s="253" t="s">
        <v>87</v>
      </c>
      <c r="AV390" s="13" t="s">
        <v>87</v>
      </c>
      <c r="AW390" s="13" t="s">
        <v>4</v>
      </c>
      <c r="AX390" s="13" t="s">
        <v>85</v>
      </c>
      <c r="AY390" s="253" t="s">
        <v>158</v>
      </c>
    </row>
    <row r="391" s="2" customFormat="1" ht="14.4" customHeight="1">
      <c r="A391" s="39"/>
      <c r="B391" s="40"/>
      <c r="C391" s="228" t="s">
        <v>731</v>
      </c>
      <c r="D391" s="228" t="s">
        <v>161</v>
      </c>
      <c r="E391" s="229" t="s">
        <v>1191</v>
      </c>
      <c r="F391" s="230" t="s">
        <v>1192</v>
      </c>
      <c r="G391" s="231" t="s">
        <v>195</v>
      </c>
      <c r="H391" s="232">
        <v>28.27</v>
      </c>
      <c r="I391" s="233"/>
      <c r="J391" s="234">
        <f>ROUND(I391*H391,2)</f>
        <v>0</v>
      </c>
      <c r="K391" s="235"/>
      <c r="L391" s="45"/>
      <c r="M391" s="236" t="s">
        <v>1</v>
      </c>
      <c r="N391" s="237" t="s">
        <v>42</v>
      </c>
      <c r="O391" s="92"/>
      <c r="P391" s="238">
        <f>O391*H391</f>
        <v>0</v>
      </c>
      <c r="Q391" s="238">
        <v>0</v>
      </c>
      <c r="R391" s="238">
        <f>Q391*H391</f>
        <v>0</v>
      </c>
      <c r="S391" s="238">
        <v>0</v>
      </c>
      <c r="T391" s="23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0" t="s">
        <v>249</v>
      </c>
      <c r="AT391" s="240" t="s">
        <v>161</v>
      </c>
      <c r="AU391" s="240" t="s">
        <v>87</v>
      </c>
      <c r="AY391" s="18" t="s">
        <v>158</v>
      </c>
      <c r="BE391" s="241">
        <f>IF(N391="základní",J391,0)</f>
        <v>0</v>
      </c>
      <c r="BF391" s="241">
        <f>IF(N391="snížená",J391,0)</f>
        <v>0</v>
      </c>
      <c r="BG391" s="241">
        <f>IF(N391="zákl. přenesená",J391,0)</f>
        <v>0</v>
      </c>
      <c r="BH391" s="241">
        <f>IF(N391="sníž. přenesená",J391,0)</f>
        <v>0</v>
      </c>
      <c r="BI391" s="241">
        <f>IF(N391="nulová",J391,0)</f>
        <v>0</v>
      </c>
      <c r="BJ391" s="18" t="s">
        <v>85</v>
      </c>
      <c r="BK391" s="241">
        <f>ROUND(I391*H391,2)</f>
        <v>0</v>
      </c>
      <c r="BL391" s="18" t="s">
        <v>249</v>
      </c>
      <c r="BM391" s="240" t="s">
        <v>1635</v>
      </c>
    </row>
    <row r="392" s="2" customFormat="1" ht="24.15" customHeight="1">
      <c r="A392" s="39"/>
      <c r="B392" s="40"/>
      <c r="C392" s="228" t="s">
        <v>737</v>
      </c>
      <c r="D392" s="228" t="s">
        <v>161</v>
      </c>
      <c r="E392" s="229" t="s">
        <v>1636</v>
      </c>
      <c r="F392" s="230" t="s">
        <v>1637</v>
      </c>
      <c r="G392" s="231" t="s">
        <v>195</v>
      </c>
      <c r="H392" s="232">
        <v>4.5899999999999999</v>
      </c>
      <c r="I392" s="233"/>
      <c r="J392" s="234">
        <f>ROUND(I392*H392,2)</f>
        <v>0</v>
      </c>
      <c r="K392" s="235"/>
      <c r="L392" s="45"/>
      <c r="M392" s="236" t="s">
        <v>1</v>
      </c>
      <c r="N392" s="237" t="s">
        <v>42</v>
      </c>
      <c r="O392" s="92"/>
      <c r="P392" s="238">
        <f>O392*H392</f>
        <v>0</v>
      </c>
      <c r="Q392" s="238">
        <v>0.0015</v>
      </c>
      <c r="R392" s="238">
        <f>Q392*H392</f>
        <v>0.0068849999999999996</v>
      </c>
      <c r="S392" s="238">
        <v>0</v>
      </c>
      <c r="T392" s="23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0" t="s">
        <v>249</v>
      </c>
      <c r="AT392" s="240" t="s">
        <v>161</v>
      </c>
      <c r="AU392" s="240" t="s">
        <v>87</v>
      </c>
      <c r="AY392" s="18" t="s">
        <v>158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85</v>
      </c>
      <c r="BK392" s="241">
        <f>ROUND(I392*H392,2)</f>
        <v>0</v>
      </c>
      <c r="BL392" s="18" t="s">
        <v>249</v>
      </c>
      <c r="BM392" s="240" t="s">
        <v>1638</v>
      </c>
    </row>
    <row r="393" s="2" customFormat="1" ht="24.15" customHeight="1">
      <c r="A393" s="39"/>
      <c r="B393" s="40"/>
      <c r="C393" s="228" t="s">
        <v>741</v>
      </c>
      <c r="D393" s="228" t="s">
        <v>161</v>
      </c>
      <c r="E393" s="229" t="s">
        <v>1200</v>
      </c>
      <c r="F393" s="230" t="s">
        <v>1201</v>
      </c>
      <c r="G393" s="231" t="s">
        <v>505</v>
      </c>
      <c r="H393" s="301"/>
      <c r="I393" s="233"/>
      <c r="J393" s="234">
        <f>ROUND(I393*H393,2)</f>
        <v>0</v>
      </c>
      <c r="K393" s="235"/>
      <c r="L393" s="45"/>
      <c r="M393" s="236" t="s">
        <v>1</v>
      </c>
      <c r="N393" s="237" t="s">
        <v>42</v>
      </c>
      <c r="O393" s="92"/>
      <c r="P393" s="238">
        <f>O393*H393</f>
        <v>0</v>
      </c>
      <c r="Q393" s="238">
        <v>0</v>
      </c>
      <c r="R393" s="238">
        <f>Q393*H393</f>
        <v>0</v>
      </c>
      <c r="S393" s="238">
        <v>0</v>
      </c>
      <c r="T393" s="23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0" t="s">
        <v>249</v>
      </c>
      <c r="AT393" s="240" t="s">
        <v>161</v>
      </c>
      <c r="AU393" s="240" t="s">
        <v>87</v>
      </c>
      <c r="AY393" s="18" t="s">
        <v>158</v>
      </c>
      <c r="BE393" s="241">
        <f>IF(N393="základní",J393,0)</f>
        <v>0</v>
      </c>
      <c r="BF393" s="241">
        <f>IF(N393="snížená",J393,0)</f>
        <v>0</v>
      </c>
      <c r="BG393" s="241">
        <f>IF(N393="zákl. přenesená",J393,0)</f>
        <v>0</v>
      </c>
      <c r="BH393" s="241">
        <f>IF(N393="sníž. přenesená",J393,0)</f>
        <v>0</v>
      </c>
      <c r="BI393" s="241">
        <f>IF(N393="nulová",J393,0)</f>
        <v>0</v>
      </c>
      <c r="BJ393" s="18" t="s">
        <v>85</v>
      </c>
      <c r="BK393" s="241">
        <f>ROUND(I393*H393,2)</f>
        <v>0</v>
      </c>
      <c r="BL393" s="18" t="s">
        <v>249</v>
      </c>
      <c r="BM393" s="240" t="s">
        <v>1639</v>
      </c>
    </row>
    <row r="394" s="12" customFormat="1" ht="22.8" customHeight="1">
      <c r="A394" s="12"/>
      <c r="B394" s="212"/>
      <c r="C394" s="213"/>
      <c r="D394" s="214" t="s">
        <v>76</v>
      </c>
      <c r="E394" s="226" t="s">
        <v>1208</v>
      </c>
      <c r="F394" s="226" t="s">
        <v>1209</v>
      </c>
      <c r="G394" s="213"/>
      <c r="H394" s="213"/>
      <c r="I394" s="216"/>
      <c r="J394" s="227">
        <f>BK394</f>
        <v>0</v>
      </c>
      <c r="K394" s="213"/>
      <c r="L394" s="218"/>
      <c r="M394" s="219"/>
      <c r="N394" s="220"/>
      <c r="O394" s="220"/>
      <c r="P394" s="221">
        <f>SUM(P395:P415)</f>
        <v>0</v>
      </c>
      <c r="Q394" s="220"/>
      <c r="R394" s="221">
        <f>SUM(R395:R415)</f>
        <v>0.076134850000000004</v>
      </c>
      <c r="S394" s="220"/>
      <c r="T394" s="222">
        <f>SUM(T395:T415)</f>
        <v>0.15891000000000002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3" t="s">
        <v>87</v>
      </c>
      <c r="AT394" s="224" t="s">
        <v>76</v>
      </c>
      <c r="AU394" s="224" t="s">
        <v>85</v>
      </c>
      <c r="AY394" s="223" t="s">
        <v>158</v>
      </c>
      <c r="BK394" s="225">
        <f>SUM(BK395:BK415)</f>
        <v>0</v>
      </c>
    </row>
    <row r="395" s="2" customFormat="1" ht="14.4" customHeight="1">
      <c r="A395" s="39"/>
      <c r="B395" s="40"/>
      <c r="C395" s="228" t="s">
        <v>746</v>
      </c>
      <c r="D395" s="228" t="s">
        <v>161</v>
      </c>
      <c r="E395" s="229" t="s">
        <v>1640</v>
      </c>
      <c r="F395" s="230" t="s">
        <v>1641</v>
      </c>
      <c r="G395" s="231" t="s">
        <v>195</v>
      </c>
      <c r="H395" s="232">
        <v>15.449999999999999</v>
      </c>
      <c r="I395" s="233"/>
      <c r="J395" s="234">
        <f>ROUND(I395*H395,2)</f>
        <v>0</v>
      </c>
      <c r="K395" s="235"/>
      <c r="L395" s="45"/>
      <c r="M395" s="236" t="s">
        <v>1</v>
      </c>
      <c r="N395" s="237" t="s">
        <v>42</v>
      </c>
      <c r="O395" s="92"/>
      <c r="P395" s="238">
        <f>O395*H395</f>
        <v>0</v>
      </c>
      <c r="Q395" s="238">
        <v>0</v>
      </c>
      <c r="R395" s="238">
        <f>Q395*H395</f>
        <v>0</v>
      </c>
      <c r="S395" s="238">
        <v>0</v>
      </c>
      <c r="T395" s="23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0" t="s">
        <v>249</v>
      </c>
      <c r="AT395" s="240" t="s">
        <v>161</v>
      </c>
      <c r="AU395" s="240" t="s">
        <v>87</v>
      </c>
      <c r="AY395" s="18" t="s">
        <v>158</v>
      </c>
      <c r="BE395" s="241">
        <f>IF(N395="základní",J395,0)</f>
        <v>0</v>
      </c>
      <c r="BF395" s="241">
        <f>IF(N395="snížená",J395,0)</f>
        <v>0</v>
      </c>
      <c r="BG395" s="241">
        <f>IF(N395="zákl. přenesená",J395,0)</f>
        <v>0</v>
      </c>
      <c r="BH395" s="241">
        <f>IF(N395="sníž. přenesená",J395,0)</f>
        <v>0</v>
      </c>
      <c r="BI395" s="241">
        <f>IF(N395="nulová",J395,0)</f>
        <v>0</v>
      </c>
      <c r="BJ395" s="18" t="s">
        <v>85</v>
      </c>
      <c r="BK395" s="241">
        <f>ROUND(I395*H395,2)</f>
        <v>0</v>
      </c>
      <c r="BL395" s="18" t="s">
        <v>249</v>
      </c>
      <c r="BM395" s="240" t="s">
        <v>1642</v>
      </c>
    </row>
    <row r="396" s="13" customFormat="1">
      <c r="A396" s="13"/>
      <c r="B396" s="242"/>
      <c r="C396" s="243"/>
      <c r="D396" s="244" t="s">
        <v>167</v>
      </c>
      <c r="E396" s="245" t="s">
        <v>1</v>
      </c>
      <c r="F396" s="246" t="s">
        <v>1643</v>
      </c>
      <c r="G396" s="243"/>
      <c r="H396" s="247">
        <v>15.449999999999999</v>
      </c>
      <c r="I396" s="248"/>
      <c r="J396" s="243"/>
      <c r="K396" s="243"/>
      <c r="L396" s="249"/>
      <c r="M396" s="250"/>
      <c r="N396" s="251"/>
      <c r="O396" s="251"/>
      <c r="P396" s="251"/>
      <c r="Q396" s="251"/>
      <c r="R396" s="251"/>
      <c r="S396" s="251"/>
      <c r="T396" s="25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3" t="s">
        <v>167</v>
      </c>
      <c r="AU396" s="253" t="s">
        <v>87</v>
      </c>
      <c r="AV396" s="13" t="s">
        <v>87</v>
      </c>
      <c r="AW396" s="13" t="s">
        <v>33</v>
      </c>
      <c r="AX396" s="13" t="s">
        <v>85</v>
      </c>
      <c r="AY396" s="253" t="s">
        <v>158</v>
      </c>
    </row>
    <row r="397" s="2" customFormat="1" ht="14.4" customHeight="1">
      <c r="A397" s="39"/>
      <c r="B397" s="40"/>
      <c r="C397" s="228" t="s">
        <v>750</v>
      </c>
      <c r="D397" s="228" t="s">
        <v>161</v>
      </c>
      <c r="E397" s="229" t="s">
        <v>1644</v>
      </c>
      <c r="F397" s="230" t="s">
        <v>1645</v>
      </c>
      <c r="G397" s="231" t="s">
        <v>195</v>
      </c>
      <c r="H397" s="232">
        <v>15.449999999999999</v>
      </c>
      <c r="I397" s="233"/>
      <c r="J397" s="234">
        <f>ROUND(I397*H397,2)</f>
        <v>0</v>
      </c>
      <c r="K397" s="235"/>
      <c r="L397" s="45"/>
      <c r="M397" s="236" t="s">
        <v>1</v>
      </c>
      <c r="N397" s="237" t="s">
        <v>42</v>
      </c>
      <c r="O397" s="92"/>
      <c r="P397" s="238">
        <f>O397*H397</f>
        <v>0</v>
      </c>
      <c r="Q397" s="238">
        <v>0</v>
      </c>
      <c r="R397" s="238">
        <f>Q397*H397</f>
        <v>0</v>
      </c>
      <c r="S397" s="238">
        <v>0</v>
      </c>
      <c r="T397" s="23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0" t="s">
        <v>249</v>
      </c>
      <c r="AT397" s="240" t="s">
        <v>161</v>
      </c>
      <c r="AU397" s="240" t="s">
        <v>87</v>
      </c>
      <c r="AY397" s="18" t="s">
        <v>158</v>
      </c>
      <c r="BE397" s="241">
        <f>IF(N397="základní",J397,0)</f>
        <v>0</v>
      </c>
      <c r="BF397" s="241">
        <f>IF(N397="snížená",J397,0)</f>
        <v>0</v>
      </c>
      <c r="BG397" s="241">
        <f>IF(N397="zákl. přenesená",J397,0)</f>
        <v>0</v>
      </c>
      <c r="BH397" s="241">
        <f>IF(N397="sníž. přenesená",J397,0)</f>
        <v>0</v>
      </c>
      <c r="BI397" s="241">
        <f>IF(N397="nulová",J397,0)</f>
        <v>0</v>
      </c>
      <c r="BJ397" s="18" t="s">
        <v>85</v>
      </c>
      <c r="BK397" s="241">
        <f>ROUND(I397*H397,2)</f>
        <v>0</v>
      </c>
      <c r="BL397" s="18" t="s">
        <v>249</v>
      </c>
      <c r="BM397" s="240" t="s">
        <v>1646</v>
      </c>
    </row>
    <row r="398" s="2" customFormat="1" ht="24.15" customHeight="1">
      <c r="A398" s="39"/>
      <c r="B398" s="40"/>
      <c r="C398" s="228" t="s">
        <v>754</v>
      </c>
      <c r="D398" s="228" t="s">
        <v>161</v>
      </c>
      <c r="E398" s="229" t="s">
        <v>1647</v>
      </c>
      <c r="F398" s="230" t="s">
        <v>1648</v>
      </c>
      <c r="G398" s="231" t="s">
        <v>195</v>
      </c>
      <c r="H398" s="232">
        <v>47.770000000000003</v>
      </c>
      <c r="I398" s="233"/>
      <c r="J398" s="234">
        <f>ROUND(I398*H398,2)</f>
        <v>0</v>
      </c>
      <c r="K398" s="235"/>
      <c r="L398" s="45"/>
      <c r="M398" s="236" t="s">
        <v>1</v>
      </c>
      <c r="N398" s="237" t="s">
        <v>42</v>
      </c>
      <c r="O398" s="92"/>
      <c r="P398" s="238">
        <f>O398*H398</f>
        <v>0</v>
      </c>
      <c r="Q398" s="238">
        <v>0</v>
      </c>
      <c r="R398" s="238">
        <f>Q398*H398</f>
        <v>0</v>
      </c>
      <c r="S398" s="238">
        <v>0.0030000000000000001</v>
      </c>
      <c r="T398" s="239">
        <f>S398*H398</f>
        <v>0.14331000000000002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0" t="s">
        <v>249</v>
      </c>
      <c r="AT398" s="240" t="s">
        <v>161</v>
      </c>
      <c r="AU398" s="240" t="s">
        <v>87</v>
      </c>
      <c r="AY398" s="18" t="s">
        <v>158</v>
      </c>
      <c r="BE398" s="241">
        <f>IF(N398="základní",J398,0)</f>
        <v>0</v>
      </c>
      <c r="BF398" s="241">
        <f>IF(N398="snížená",J398,0)</f>
        <v>0</v>
      </c>
      <c r="BG398" s="241">
        <f>IF(N398="zákl. přenesená",J398,0)</f>
        <v>0</v>
      </c>
      <c r="BH398" s="241">
        <f>IF(N398="sníž. přenesená",J398,0)</f>
        <v>0</v>
      </c>
      <c r="BI398" s="241">
        <f>IF(N398="nulová",J398,0)</f>
        <v>0</v>
      </c>
      <c r="BJ398" s="18" t="s">
        <v>85</v>
      </c>
      <c r="BK398" s="241">
        <f>ROUND(I398*H398,2)</f>
        <v>0</v>
      </c>
      <c r="BL398" s="18" t="s">
        <v>249</v>
      </c>
      <c r="BM398" s="240" t="s">
        <v>1649</v>
      </c>
    </row>
    <row r="399" s="14" customFormat="1">
      <c r="A399" s="14"/>
      <c r="B399" s="258"/>
      <c r="C399" s="259"/>
      <c r="D399" s="244" t="s">
        <v>167</v>
      </c>
      <c r="E399" s="260" t="s">
        <v>1</v>
      </c>
      <c r="F399" s="261" t="s">
        <v>1337</v>
      </c>
      <c r="G399" s="259"/>
      <c r="H399" s="260" t="s">
        <v>1</v>
      </c>
      <c r="I399" s="262"/>
      <c r="J399" s="259"/>
      <c r="K399" s="259"/>
      <c r="L399" s="263"/>
      <c r="M399" s="264"/>
      <c r="N399" s="265"/>
      <c r="O399" s="265"/>
      <c r="P399" s="265"/>
      <c r="Q399" s="265"/>
      <c r="R399" s="265"/>
      <c r="S399" s="265"/>
      <c r="T399" s="26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7" t="s">
        <v>167</v>
      </c>
      <c r="AU399" s="267" t="s">
        <v>87</v>
      </c>
      <c r="AV399" s="14" t="s">
        <v>85</v>
      </c>
      <c r="AW399" s="14" t="s">
        <v>33</v>
      </c>
      <c r="AX399" s="14" t="s">
        <v>77</v>
      </c>
      <c r="AY399" s="267" t="s">
        <v>158</v>
      </c>
    </row>
    <row r="400" s="13" customFormat="1">
      <c r="A400" s="13"/>
      <c r="B400" s="242"/>
      <c r="C400" s="243"/>
      <c r="D400" s="244" t="s">
        <v>167</v>
      </c>
      <c r="E400" s="245" t="s">
        <v>1</v>
      </c>
      <c r="F400" s="246" t="s">
        <v>1373</v>
      </c>
      <c r="G400" s="243"/>
      <c r="H400" s="247">
        <v>14.5</v>
      </c>
      <c r="I400" s="248"/>
      <c r="J400" s="243"/>
      <c r="K400" s="243"/>
      <c r="L400" s="249"/>
      <c r="M400" s="250"/>
      <c r="N400" s="251"/>
      <c r="O400" s="251"/>
      <c r="P400" s="251"/>
      <c r="Q400" s="251"/>
      <c r="R400" s="251"/>
      <c r="S400" s="251"/>
      <c r="T400" s="25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3" t="s">
        <v>167</v>
      </c>
      <c r="AU400" s="253" t="s">
        <v>87</v>
      </c>
      <c r="AV400" s="13" t="s">
        <v>87</v>
      </c>
      <c r="AW400" s="13" t="s">
        <v>33</v>
      </c>
      <c r="AX400" s="13" t="s">
        <v>77</v>
      </c>
      <c r="AY400" s="253" t="s">
        <v>158</v>
      </c>
    </row>
    <row r="401" s="14" customFormat="1">
      <c r="A401" s="14"/>
      <c r="B401" s="258"/>
      <c r="C401" s="259"/>
      <c r="D401" s="244" t="s">
        <v>167</v>
      </c>
      <c r="E401" s="260" t="s">
        <v>1</v>
      </c>
      <c r="F401" s="261" t="s">
        <v>1335</v>
      </c>
      <c r="G401" s="259"/>
      <c r="H401" s="260" t="s">
        <v>1</v>
      </c>
      <c r="I401" s="262"/>
      <c r="J401" s="259"/>
      <c r="K401" s="259"/>
      <c r="L401" s="263"/>
      <c r="M401" s="264"/>
      <c r="N401" s="265"/>
      <c r="O401" s="265"/>
      <c r="P401" s="265"/>
      <c r="Q401" s="265"/>
      <c r="R401" s="265"/>
      <c r="S401" s="265"/>
      <c r="T401" s="26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7" t="s">
        <v>167</v>
      </c>
      <c r="AU401" s="267" t="s">
        <v>87</v>
      </c>
      <c r="AV401" s="14" t="s">
        <v>85</v>
      </c>
      <c r="AW401" s="14" t="s">
        <v>33</v>
      </c>
      <c r="AX401" s="14" t="s">
        <v>77</v>
      </c>
      <c r="AY401" s="267" t="s">
        <v>158</v>
      </c>
    </row>
    <row r="402" s="13" customFormat="1">
      <c r="A402" s="13"/>
      <c r="B402" s="242"/>
      <c r="C402" s="243"/>
      <c r="D402" s="244" t="s">
        <v>167</v>
      </c>
      <c r="E402" s="245" t="s">
        <v>1</v>
      </c>
      <c r="F402" s="246" t="s">
        <v>1374</v>
      </c>
      <c r="G402" s="243"/>
      <c r="H402" s="247">
        <v>13.77</v>
      </c>
      <c r="I402" s="248"/>
      <c r="J402" s="243"/>
      <c r="K402" s="243"/>
      <c r="L402" s="249"/>
      <c r="M402" s="250"/>
      <c r="N402" s="251"/>
      <c r="O402" s="251"/>
      <c r="P402" s="251"/>
      <c r="Q402" s="251"/>
      <c r="R402" s="251"/>
      <c r="S402" s="251"/>
      <c r="T402" s="25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3" t="s">
        <v>167</v>
      </c>
      <c r="AU402" s="253" t="s">
        <v>87</v>
      </c>
      <c r="AV402" s="13" t="s">
        <v>87</v>
      </c>
      <c r="AW402" s="13" t="s">
        <v>33</v>
      </c>
      <c r="AX402" s="13" t="s">
        <v>77</v>
      </c>
      <c r="AY402" s="253" t="s">
        <v>158</v>
      </c>
    </row>
    <row r="403" s="14" customFormat="1">
      <c r="A403" s="14"/>
      <c r="B403" s="258"/>
      <c r="C403" s="259"/>
      <c r="D403" s="244" t="s">
        <v>167</v>
      </c>
      <c r="E403" s="260" t="s">
        <v>1</v>
      </c>
      <c r="F403" s="261" t="s">
        <v>1339</v>
      </c>
      <c r="G403" s="259"/>
      <c r="H403" s="260" t="s">
        <v>1</v>
      </c>
      <c r="I403" s="262"/>
      <c r="J403" s="259"/>
      <c r="K403" s="259"/>
      <c r="L403" s="263"/>
      <c r="M403" s="264"/>
      <c r="N403" s="265"/>
      <c r="O403" s="265"/>
      <c r="P403" s="265"/>
      <c r="Q403" s="265"/>
      <c r="R403" s="265"/>
      <c r="S403" s="265"/>
      <c r="T403" s="26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7" t="s">
        <v>167</v>
      </c>
      <c r="AU403" s="267" t="s">
        <v>87</v>
      </c>
      <c r="AV403" s="14" t="s">
        <v>85</v>
      </c>
      <c r="AW403" s="14" t="s">
        <v>33</v>
      </c>
      <c r="AX403" s="14" t="s">
        <v>77</v>
      </c>
      <c r="AY403" s="267" t="s">
        <v>158</v>
      </c>
    </row>
    <row r="404" s="13" customFormat="1">
      <c r="A404" s="13"/>
      <c r="B404" s="242"/>
      <c r="C404" s="243"/>
      <c r="D404" s="244" t="s">
        <v>167</v>
      </c>
      <c r="E404" s="245" t="s">
        <v>1</v>
      </c>
      <c r="F404" s="246" t="s">
        <v>1650</v>
      </c>
      <c r="G404" s="243"/>
      <c r="H404" s="247">
        <v>19.5</v>
      </c>
      <c r="I404" s="248"/>
      <c r="J404" s="243"/>
      <c r="K404" s="243"/>
      <c r="L404" s="249"/>
      <c r="M404" s="250"/>
      <c r="N404" s="251"/>
      <c r="O404" s="251"/>
      <c r="P404" s="251"/>
      <c r="Q404" s="251"/>
      <c r="R404" s="251"/>
      <c r="S404" s="251"/>
      <c r="T404" s="25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3" t="s">
        <v>167</v>
      </c>
      <c r="AU404" s="253" t="s">
        <v>87</v>
      </c>
      <c r="AV404" s="13" t="s">
        <v>87</v>
      </c>
      <c r="AW404" s="13" t="s">
        <v>33</v>
      </c>
      <c r="AX404" s="13" t="s">
        <v>77</v>
      </c>
      <c r="AY404" s="253" t="s">
        <v>158</v>
      </c>
    </row>
    <row r="405" s="15" customFormat="1">
      <c r="A405" s="15"/>
      <c r="B405" s="268"/>
      <c r="C405" s="269"/>
      <c r="D405" s="244" t="s">
        <v>167</v>
      </c>
      <c r="E405" s="270" t="s">
        <v>1</v>
      </c>
      <c r="F405" s="271" t="s">
        <v>179</v>
      </c>
      <c r="G405" s="269"/>
      <c r="H405" s="272">
        <v>47.769999999999996</v>
      </c>
      <c r="I405" s="273"/>
      <c r="J405" s="269"/>
      <c r="K405" s="269"/>
      <c r="L405" s="274"/>
      <c r="M405" s="275"/>
      <c r="N405" s="276"/>
      <c r="O405" s="276"/>
      <c r="P405" s="276"/>
      <c r="Q405" s="276"/>
      <c r="R405" s="276"/>
      <c r="S405" s="276"/>
      <c r="T405" s="277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78" t="s">
        <v>167</v>
      </c>
      <c r="AU405" s="278" t="s">
        <v>87</v>
      </c>
      <c r="AV405" s="15" t="s">
        <v>165</v>
      </c>
      <c r="AW405" s="15" t="s">
        <v>33</v>
      </c>
      <c r="AX405" s="15" t="s">
        <v>85</v>
      </c>
      <c r="AY405" s="278" t="s">
        <v>158</v>
      </c>
    </row>
    <row r="406" s="2" customFormat="1" ht="24.15" customHeight="1">
      <c r="A406" s="39"/>
      <c r="B406" s="40"/>
      <c r="C406" s="228" t="s">
        <v>759</v>
      </c>
      <c r="D406" s="228" t="s">
        <v>161</v>
      </c>
      <c r="E406" s="229" t="s">
        <v>1651</v>
      </c>
      <c r="F406" s="230" t="s">
        <v>1652</v>
      </c>
      <c r="G406" s="231" t="s">
        <v>195</v>
      </c>
      <c r="H406" s="232">
        <v>15.449999999999999</v>
      </c>
      <c r="I406" s="233"/>
      <c r="J406" s="234">
        <f>ROUND(I406*H406,2)</f>
        <v>0</v>
      </c>
      <c r="K406" s="235"/>
      <c r="L406" s="45"/>
      <c r="M406" s="236" t="s">
        <v>1</v>
      </c>
      <c r="N406" s="237" t="s">
        <v>42</v>
      </c>
      <c r="O406" s="92"/>
      <c r="P406" s="238">
        <f>O406*H406</f>
        <v>0</v>
      </c>
      <c r="Q406" s="238">
        <v>0.00029999999999999997</v>
      </c>
      <c r="R406" s="238">
        <f>Q406*H406</f>
        <v>0.0046349999999999994</v>
      </c>
      <c r="S406" s="238">
        <v>0</v>
      </c>
      <c r="T406" s="23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0" t="s">
        <v>249</v>
      </c>
      <c r="AT406" s="240" t="s">
        <v>161</v>
      </c>
      <c r="AU406" s="240" t="s">
        <v>87</v>
      </c>
      <c r="AY406" s="18" t="s">
        <v>158</v>
      </c>
      <c r="BE406" s="241">
        <f>IF(N406="základní",J406,0)</f>
        <v>0</v>
      </c>
      <c r="BF406" s="241">
        <f>IF(N406="snížená",J406,0)</f>
        <v>0</v>
      </c>
      <c r="BG406" s="241">
        <f>IF(N406="zákl. přenesená",J406,0)</f>
        <v>0</v>
      </c>
      <c r="BH406" s="241">
        <f>IF(N406="sníž. přenesená",J406,0)</f>
        <v>0</v>
      </c>
      <c r="BI406" s="241">
        <f>IF(N406="nulová",J406,0)</f>
        <v>0</v>
      </c>
      <c r="BJ406" s="18" t="s">
        <v>85</v>
      </c>
      <c r="BK406" s="241">
        <f>ROUND(I406*H406,2)</f>
        <v>0</v>
      </c>
      <c r="BL406" s="18" t="s">
        <v>249</v>
      </c>
      <c r="BM406" s="240" t="s">
        <v>1653</v>
      </c>
    </row>
    <row r="407" s="2" customFormat="1" ht="14.4" customHeight="1">
      <c r="A407" s="39"/>
      <c r="B407" s="40"/>
      <c r="C407" s="228" t="s">
        <v>763</v>
      </c>
      <c r="D407" s="228" t="s">
        <v>161</v>
      </c>
      <c r="E407" s="229" t="s">
        <v>1654</v>
      </c>
      <c r="F407" s="230" t="s">
        <v>1655</v>
      </c>
      <c r="G407" s="231" t="s">
        <v>195</v>
      </c>
      <c r="H407" s="232">
        <v>15.449999999999999</v>
      </c>
      <c r="I407" s="233"/>
      <c r="J407" s="234">
        <f>ROUND(I407*H407,2)</f>
        <v>0</v>
      </c>
      <c r="K407" s="235"/>
      <c r="L407" s="45"/>
      <c r="M407" s="236" t="s">
        <v>1</v>
      </c>
      <c r="N407" s="237" t="s">
        <v>42</v>
      </c>
      <c r="O407" s="92"/>
      <c r="P407" s="238">
        <f>O407*H407</f>
        <v>0</v>
      </c>
      <c r="Q407" s="238">
        <v>0.00029999999999999997</v>
      </c>
      <c r="R407" s="238">
        <f>Q407*H407</f>
        <v>0.0046349999999999994</v>
      </c>
      <c r="S407" s="238">
        <v>0</v>
      </c>
      <c r="T407" s="23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0" t="s">
        <v>249</v>
      </c>
      <c r="AT407" s="240" t="s">
        <v>161</v>
      </c>
      <c r="AU407" s="240" t="s">
        <v>87</v>
      </c>
      <c r="AY407" s="18" t="s">
        <v>158</v>
      </c>
      <c r="BE407" s="241">
        <f>IF(N407="základní",J407,0)</f>
        <v>0</v>
      </c>
      <c r="BF407" s="241">
        <f>IF(N407="snížená",J407,0)</f>
        <v>0</v>
      </c>
      <c r="BG407" s="241">
        <f>IF(N407="zákl. přenesená",J407,0)</f>
        <v>0</v>
      </c>
      <c r="BH407" s="241">
        <f>IF(N407="sníž. přenesená",J407,0)</f>
        <v>0</v>
      </c>
      <c r="BI407" s="241">
        <f>IF(N407="nulová",J407,0)</f>
        <v>0</v>
      </c>
      <c r="BJ407" s="18" t="s">
        <v>85</v>
      </c>
      <c r="BK407" s="241">
        <f>ROUND(I407*H407,2)</f>
        <v>0</v>
      </c>
      <c r="BL407" s="18" t="s">
        <v>249</v>
      </c>
      <c r="BM407" s="240" t="s">
        <v>1656</v>
      </c>
    </row>
    <row r="408" s="2" customFormat="1" ht="37.8" customHeight="1">
      <c r="A408" s="39"/>
      <c r="B408" s="40"/>
      <c r="C408" s="290" t="s">
        <v>767</v>
      </c>
      <c r="D408" s="290" t="s">
        <v>290</v>
      </c>
      <c r="E408" s="291" t="s">
        <v>1657</v>
      </c>
      <c r="F408" s="292" t="s">
        <v>1658</v>
      </c>
      <c r="G408" s="293" t="s">
        <v>195</v>
      </c>
      <c r="H408" s="294">
        <v>16.995000000000001</v>
      </c>
      <c r="I408" s="295"/>
      <c r="J408" s="296">
        <f>ROUND(I408*H408,2)</f>
        <v>0</v>
      </c>
      <c r="K408" s="297"/>
      <c r="L408" s="298"/>
      <c r="M408" s="299" t="s">
        <v>1</v>
      </c>
      <c r="N408" s="300" t="s">
        <v>42</v>
      </c>
      <c r="O408" s="92"/>
      <c r="P408" s="238">
        <f>O408*H408</f>
        <v>0</v>
      </c>
      <c r="Q408" s="238">
        <v>0.0035500000000000002</v>
      </c>
      <c r="R408" s="238">
        <f>Q408*H408</f>
        <v>0.060332250000000004</v>
      </c>
      <c r="S408" s="238">
        <v>0</v>
      </c>
      <c r="T408" s="23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0" t="s">
        <v>336</v>
      </c>
      <c r="AT408" s="240" t="s">
        <v>290</v>
      </c>
      <c r="AU408" s="240" t="s">
        <v>87</v>
      </c>
      <c r="AY408" s="18" t="s">
        <v>158</v>
      </c>
      <c r="BE408" s="241">
        <f>IF(N408="základní",J408,0)</f>
        <v>0</v>
      </c>
      <c r="BF408" s="241">
        <f>IF(N408="snížená",J408,0)</f>
        <v>0</v>
      </c>
      <c r="BG408" s="241">
        <f>IF(N408="zákl. přenesená",J408,0)</f>
        <v>0</v>
      </c>
      <c r="BH408" s="241">
        <f>IF(N408="sníž. přenesená",J408,0)</f>
        <v>0</v>
      </c>
      <c r="BI408" s="241">
        <f>IF(N408="nulová",J408,0)</f>
        <v>0</v>
      </c>
      <c r="BJ408" s="18" t="s">
        <v>85</v>
      </c>
      <c r="BK408" s="241">
        <f>ROUND(I408*H408,2)</f>
        <v>0</v>
      </c>
      <c r="BL408" s="18" t="s">
        <v>249</v>
      </c>
      <c r="BM408" s="240" t="s">
        <v>1659</v>
      </c>
    </row>
    <row r="409" s="13" customFormat="1">
      <c r="A409" s="13"/>
      <c r="B409" s="242"/>
      <c r="C409" s="243"/>
      <c r="D409" s="244" t="s">
        <v>167</v>
      </c>
      <c r="E409" s="243"/>
      <c r="F409" s="246" t="s">
        <v>1660</v>
      </c>
      <c r="G409" s="243"/>
      <c r="H409" s="247">
        <v>16.995000000000001</v>
      </c>
      <c r="I409" s="248"/>
      <c r="J409" s="243"/>
      <c r="K409" s="243"/>
      <c r="L409" s="249"/>
      <c r="M409" s="250"/>
      <c r="N409" s="251"/>
      <c r="O409" s="251"/>
      <c r="P409" s="251"/>
      <c r="Q409" s="251"/>
      <c r="R409" s="251"/>
      <c r="S409" s="251"/>
      <c r="T409" s="25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3" t="s">
        <v>167</v>
      </c>
      <c r="AU409" s="253" t="s">
        <v>87</v>
      </c>
      <c r="AV409" s="13" t="s">
        <v>87</v>
      </c>
      <c r="AW409" s="13" t="s">
        <v>4</v>
      </c>
      <c r="AX409" s="13" t="s">
        <v>85</v>
      </c>
      <c r="AY409" s="253" t="s">
        <v>158</v>
      </c>
    </row>
    <row r="410" s="2" customFormat="1" ht="14.4" customHeight="1">
      <c r="A410" s="39"/>
      <c r="B410" s="40"/>
      <c r="C410" s="228" t="s">
        <v>775</v>
      </c>
      <c r="D410" s="228" t="s">
        <v>161</v>
      </c>
      <c r="E410" s="229" t="s">
        <v>1661</v>
      </c>
      <c r="F410" s="230" t="s">
        <v>1211</v>
      </c>
      <c r="G410" s="231" t="s">
        <v>223</v>
      </c>
      <c r="H410" s="232">
        <v>52</v>
      </c>
      <c r="I410" s="233"/>
      <c r="J410" s="234">
        <f>ROUND(I410*H410,2)</f>
        <v>0</v>
      </c>
      <c r="K410" s="235"/>
      <c r="L410" s="45"/>
      <c r="M410" s="236" t="s">
        <v>1</v>
      </c>
      <c r="N410" s="237" t="s">
        <v>42</v>
      </c>
      <c r="O410" s="92"/>
      <c r="P410" s="238">
        <f>O410*H410</f>
        <v>0</v>
      </c>
      <c r="Q410" s="238">
        <v>0</v>
      </c>
      <c r="R410" s="238">
        <f>Q410*H410</f>
        <v>0</v>
      </c>
      <c r="S410" s="238">
        <v>0.00029999999999999997</v>
      </c>
      <c r="T410" s="239">
        <f>S410*H410</f>
        <v>0.015599999999999999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0" t="s">
        <v>249</v>
      </c>
      <c r="AT410" s="240" t="s">
        <v>161</v>
      </c>
      <c r="AU410" s="240" t="s">
        <v>87</v>
      </c>
      <c r="AY410" s="18" t="s">
        <v>158</v>
      </c>
      <c r="BE410" s="241">
        <f>IF(N410="základní",J410,0)</f>
        <v>0</v>
      </c>
      <c r="BF410" s="241">
        <f>IF(N410="snížená",J410,0)</f>
        <v>0</v>
      </c>
      <c r="BG410" s="241">
        <f>IF(N410="zákl. přenesená",J410,0)</f>
        <v>0</v>
      </c>
      <c r="BH410" s="241">
        <f>IF(N410="sníž. přenesená",J410,0)</f>
        <v>0</v>
      </c>
      <c r="BI410" s="241">
        <f>IF(N410="nulová",J410,0)</f>
        <v>0</v>
      </c>
      <c r="BJ410" s="18" t="s">
        <v>85</v>
      </c>
      <c r="BK410" s="241">
        <f>ROUND(I410*H410,2)</f>
        <v>0</v>
      </c>
      <c r="BL410" s="18" t="s">
        <v>249</v>
      </c>
      <c r="BM410" s="240" t="s">
        <v>1662</v>
      </c>
    </row>
    <row r="411" s="2" customFormat="1" ht="14.4" customHeight="1">
      <c r="A411" s="39"/>
      <c r="B411" s="40"/>
      <c r="C411" s="228" t="s">
        <v>1663</v>
      </c>
      <c r="D411" s="228" t="s">
        <v>161</v>
      </c>
      <c r="E411" s="229" t="s">
        <v>1664</v>
      </c>
      <c r="F411" s="230" t="s">
        <v>1665</v>
      </c>
      <c r="G411" s="231" t="s">
        <v>223</v>
      </c>
      <c r="H411" s="232">
        <v>17.800000000000001</v>
      </c>
      <c r="I411" s="233"/>
      <c r="J411" s="234">
        <f>ROUND(I411*H411,2)</f>
        <v>0</v>
      </c>
      <c r="K411" s="235"/>
      <c r="L411" s="45"/>
      <c r="M411" s="236" t="s">
        <v>1</v>
      </c>
      <c r="N411" s="237" t="s">
        <v>42</v>
      </c>
      <c r="O411" s="92"/>
      <c r="P411" s="238">
        <f>O411*H411</f>
        <v>0</v>
      </c>
      <c r="Q411" s="238">
        <v>1.0000000000000001E-05</v>
      </c>
      <c r="R411" s="238">
        <f>Q411*H411</f>
        <v>0.00017800000000000002</v>
      </c>
      <c r="S411" s="238">
        <v>0</v>
      </c>
      <c r="T411" s="23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0" t="s">
        <v>249</v>
      </c>
      <c r="AT411" s="240" t="s">
        <v>161</v>
      </c>
      <c r="AU411" s="240" t="s">
        <v>87</v>
      </c>
      <c r="AY411" s="18" t="s">
        <v>158</v>
      </c>
      <c r="BE411" s="241">
        <f>IF(N411="základní",J411,0)</f>
        <v>0</v>
      </c>
      <c r="BF411" s="241">
        <f>IF(N411="snížená",J411,0)</f>
        <v>0</v>
      </c>
      <c r="BG411" s="241">
        <f>IF(N411="zákl. přenesená",J411,0)</f>
        <v>0</v>
      </c>
      <c r="BH411" s="241">
        <f>IF(N411="sníž. přenesená",J411,0)</f>
        <v>0</v>
      </c>
      <c r="BI411" s="241">
        <f>IF(N411="nulová",J411,0)</f>
        <v>0</v>
      </c>
      <c r="BJ411" s="18" t="s">
        <v>85</v>
      </c>
      <c r="BK411" s="241">
        <f>ROUND(I411*H411,2)</f>
        <v>0</v>
      </c>
      <c r="BL411" s="18" t="s">
        <v>249</v>
      </c>
      <c r="BM411" s="240" t="s">
        <v>1666</v>
      </c>
    </row>
    <row r="412" s="13" customFormat="1">
      <c r="A412" s="13"/>
      <c r="B412" s="242"/>
      <c r="C412" s="243"/>
      <c r="D412" s="244" t="s">
        <v>167</v>
      </c>
      <c r="E412" s="245" t="s">
        <v>1</v>
      </c>
      <c r="F412" s="246" t="s">
        <v>1667</v>
      </c>
      <c r="G412" s="243"/>
      <c r="H412" s="247">
        <v>17.800000000000001</v>
      </c>
      <c r="I412" s="248"/>
      <c r="J412" s="243"/>
      <c r="K412" s="243"/>
      <c r="L412" s="249"/>
      <c r="M412" s="250"/>
      <c r="N412" s="251"/>
      <c r="O412" s="251"/>
      <c r="P412" s="251"/>
      <c r="Q412" s="251"/>
      <c r="R412" s="251"/>
      <c r="S412" s="251"/>
      <c r="T412" s="25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3" t="s">
        <v>167</v>
      </c>
      <c r="AU412" s="253" t="s">
        <v>87</v>
      </c>
      <c r="AV412" s="13" t="s">
        <v>87</v>
      </c>
      <c r="AW412" s="13" t="s">
        <v>33</v>
      </c>
      <c r="AX412" s="13" t="s">
        <v>85</v>
      </c>
      <c r="AY412" s="253" t="s">
        <v>158</v>
      </c>
    </row>
    <row r="413" s="2" customFormat="1" ht="14.4" customHeight="1">
      <c r="A413" s="39"/>
      <c r="B413" s="40"/>
      <c r="C413" s="290" t="s">
        <v>1668</v>
      </c>
      <c r="D413" s="290" t="s">
        <v>290</v>
      </c>
      <c r="E413" s="291" t="s">
        <v>1669</v>
      </c>
      <c r="F413" s="292" t="s">
        <v>1670</v>
      </c>
      <c r="G413" s="293" t="s">
        <v>223</v>
      </c>
      <c r="H413" s="294">
        <v>18.155999999999999</v>
      </c>
      <c r="I413" s="295"/>
      <c r="J413" s="296">
        <f>ROUND(I413*H413,2)</f>
        <v>0</v>
      </c>
      <c r="K413" s="297"/>
      <c r="L413" s="298"/>
      <c r="M413" s="299" t="s">
        <v>1</v>
      </c>
      <c r="N413" s="300" t="s">
        <v>42</v>
      </c>
      <c r="O413" s="92"/>
      <c r="P413" s="238">
        <f>O413*H413</f>
        <v>0</v>
      </c>
      <c r="Q413" s="238">
        <v>0.00035</v>
      </c>
      <c r="R413" s="238">
        <f>Q413*H413</f>
        <v>0.0063545999999999993</v>
      </c>
      <c r="S413" s="238">
        <v>0</v>
      </c>
      <c r="T413" s="23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0" t="s">
        <v>336</v>
      </c>
      <c r="AT413" s="240" t="s">
        <v>290</v>
      </c>
      <c r="AU413" s="240" t="s">
        <v>87</v>
      </c>
      <c r="AY413" s="18" t="s">
        <v>158</v>
      </c>
      <c r="BE413" s="241">
        <f>IF(N413="základní",J413,0)</f>
        <v>0</v>
      </c>
      <c r="BF413" s="241">
        <f>IF(N413="snížená",J413,0)</f>
        <v>0</v>
      </c>
      <c r="BG413" s="241">
        <f>IF(N413="zákl. přenesená",J413,0)</f>
        <v>0</v>
      </c>
      <c r="BH413" s="241">
        <f>IF(N413="sníž. přenesená",J413,0)</f>
        <v>0</v>
      </c>
      <c r="BI413" s="241">
        <f>IF(N413="nulová",J413,0)</f>
        <v>0</v>
      </c>
      <c r="BJ413" s="18" t="s">
        <v>85</v>
      </c>
      <c r="BK413" s="241">
        <f>ROUND(I413*H413,2)</f>
        <v>0</v>
      </c>
      <c r="BL413" s="18" t="s">
        <v>249</v>
      </c>
      <c r="BM413" s="240" t="s">
        <v>1671</v>
      </c>
    </row>
    <row r="414" s="13" customFormat="1">
      <c r="A414" s="13"/>
      <c r="B414" s="242"/>
      <c r="C414" s="243"/>
      <c r="D414" s="244" t="s">
        <v>167</v>
      </c>
      <c r="E414" s="243"/>
      <c r="F414" s="246" t="s">
        <v>1672</v>
      </c>
      <c r="G414" s="243"/>
      <c r="H414" s="247">
        <v>18.155999999999999</v>
      </c>
      <c r="I414" s="248"/>
      <c r="J414" s="243"/>
      <c r="K414" s="243"/>
      <c r="L414" s="249"/>
      <c r="M414" s="250"/>
      <c r="N414" s="251"/>
      <c r="O414" s="251"/>
      <c r="P414" s="251"/>
      <c r="Q414" s="251"/>
      <c r="R414" s="251"/>
      <c r="S414" s="251"/>
      <c r="T414" s="25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3" t="s">
        <v>167</v>
      </c>
      <c r="AU414" s="253" t="s">
        <v>87</v>
      </c>
      <c r="AV414" s="13" t="s">
        <v>87</v>
      </c>
      <c r="AW414" s="13" t="s">
        <v>4</v>
      </c>
      <c r="AX414" s="13" t="s">
        <v>85</v>
      </c>
      <c r="AY414" s="253" t="s">
        <v>158</v>
      </c>
    </row>
    <row r="415" s="2" customFormat="1" ht="24.15" customHeight="1">
      <c r="A415" s="39"/>
      <c r="B415" s="40"/>
      <c r="C415" s="228" t="s">
        <v>1673</v>
      </c>
      <c r="D415" s="228" t="s">
        <v>161</v>
      </c>
      <c r="E415" s="229" t="s">
        <v>1216</v>
      </c>
      <c r="F415" s="230" t="s">
        <v>1217</v>
      </c>
      <c r="G415" s="231" t="s">
        <v>505</v>
      </c>
      <c r="H415" s="301"/>
      <c r="I415" s="233"/>
      <c r="J415" s="234">
        <f>ROUND(I415*H415,2)</f>
        <v>0</v>
      </c>
      <c r="K415" s="235"/>
      <c r="L415" s="45"/>
      <c r="M415" s="236" t="s">
        <v>1</v>
      </c>
      <c r="N415" s="237" t="s">
        <v>42</v>
      </c>
      <c r="O415" s="92"/>
      <c r="P415" s="238">
        <f>O415*H415</f>
        <v>0</v>
      </c>
      <c r="Q415" s="238">
        <v>0</v>
      </c>
      <c r="R415" s="238">
        <f>Q415*H415</f>
        <v>0</v>
      </c>
      <c r="S415" s="238">
        <v>0</v>
      </c>
      <c r="T415" s="23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0" t="s">
        <v>249</v>
      </c>
      <c r="AT415" s="240" t="s">
        <v>161</v>
      </c>
      <c r="AU415" s="240" t="s">
        <v>87</v>
      </c>
      <c r="AY415" s="18" t="s">
        <v>158</v>
      </c>
      <c r="BE415" s="241">
        <f>IF(N415="základní",J415,0)</f>
        <v>0</v>
      </c>
      <c r="BF415" s="241">
        <f>IF(N415="snížená",J415,0)</f>
        <v>0</v>
      </c>
      <c r="BG415" s="241">
        <f>IF(N415="zákl. přenesená",J415,0)</f>
        <v>0</v>
      </c>
      <c r="BH415" s="241">
        <f>IF(N415="sníž. přenesená",J415,0)</f>
        <v>0</v>
      </c>
      <c r="BI415" s="241">
        <f>IF(N415="nulová",J415,0)</f>
        <v>0</v>
      </c>
      <c r="BJ415" s="18" t="s">
        <v>85</v>
      </c>
      <c r="BK415" s="241">
        <f>ROUND(I415*H415,2)</f>
        <v>0</v>
      </c>
      <c r="BL415" s="18" t="s">
        <v>249</v>
      </c>
      <c r="BM415" s="240" t="s">
        <v>1674</v>
      </c>
    </row>
    <row r="416" s="12" customFormat="1" ht="22.8" customHeight="1">
      <c r="A416" s="12"/>
      <c r="B416" s="212"/>
      <c r="C416" s="213"/>
      <c r="D416" s="214" t="s">
        <v>76</v>
      </c>
      <c r="E416" s="226" t="s">
        <v>1675</v>
      </c>
      <c r="F416" s="226" t="s">
        <v>1676</v>
      </c>
      <c r="G416" s="213"/>
      <c r="H416" s="213"/>
      <c r="I416" s="216"/>
      <c r="J416" s="227">
        <f>BK416</f>
        <v>0</v>
      </c>
      <c r="K416" s="213"/>
      <c r="L416" s="218"/>
      <c r="M416" s="219"/>
      <c r="N416" s="220"/>
      <c r="O416" s="220"/>
      <c r="P416" s="221">
        <f>SUM(P417:P428)</f>
        <v>0</v>
      </c>
      <c r="Q416" s="220"/>
      <c r="R416" s="221">
        <f>SUM(R417:R428)</f>
        <v>0.47184480000000001</v>
      </c>
      <c r="S416" s="220"/>
      <c r="T416" s="222">
        <f>SUM(T417:T428)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23" t="s">
        <v>87</v>
      </c>
      <c r="AT416" s="224" t="s">
        <v>76</v>
      </c>
      <c r="AU416" s="224" t="s">
        <v>85</v>
      </c>
      <c r="AY416" s="223" t="s">
        <v>158</v>
      </c>
      <c r="BK416" s="225">
        <f>SUM(BK417:BK428)</f>
        <v>0</v>
      </c>
    </row>
    <row r="417" s="2" customFormat="1" ht="14.4" customHeight="1">
      <c r="A417" s="39"/>
      <c r="B417" s="40"/>
      <c r="C417" s="228" t="s">
        <v>1677</v>
      </c>
      <c r="D417" s="228" t="s">
        <v>161</v>
      </c>
      <c r="E417" s="229" t="s">
        <v>1678</v>
      </c>
      <c r="F417" s="230" t="s">
        <v>1679</v>
      </c>
      <c r="G417" s="231" t="s">
        <v>195</v>
      </c>
      <c r="H417" s="232">
        <v>22.32</v>
      </c>
      <c r="I417" s="233"/>
      <c r="J417" s="234">
        <f>ROUND(I417*H417,2)</f>
        <v>0</v>
      </c>
      <c r="K417" s="235"/>
      <c r="L417" s="45"/>
      <c r="M417" s="236" t="s">
        <v>1</v>
      </c>
      <c r="N417" s="237" t="s">
        <v>42</v>
      </c>
      <c r="O417" s="92"/>
      <c r="P417" s="238">
        <f>O417*H417</f>
        <v>0</v>
      </c>
      <c r="Q417" s="238">
        <v>0.00029999999999999997</v>
      </c>
      <c r="R417" s="238">
        <f>Q417*H417</f>
        <v>0.0066959999999999997</v>
      </c>
      <c r="S417" s="238">
        <v>0</v>
      </c>
      <c r="T417" s="23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0" t="s">
        <v>249</v>
      </c>
      <c r="AT417" s="240" t="s">
        <v>161</v>
      </c>
      <c r="AU417" s="240" t="s">
        <v>87</v>
      </c>
      <c r="AY417" s="18" t="s">
        <v>158</v>
      </c>
      <c r="BE417" s="241">
        <f>IF(N417="základní",J417,0)</f>
        <v>0</v>
      </c>
      <c r="BF417" s="241">
        <f>IF(N417="snížená",J417,0)</f>
        <v>0</v>
      </c>
      <c r="BG417" s="241">
        <f>IF(N417="zákl. přenesená",J417,0)</f>
        <v>0</v>
      </c>
      <c r="BH417" s="241">
        <f>IF(N417="sníž. přenesená",J417,0)</f>
        <v>0</v>
      </c>
      <c r="BI417" s="241">
        <f>IF(N417="nulová",J417,0)</f>
        <v>0</v>
      </c>
      <c r="BJ417" s="18" t="s">
        <v>85</v>
      </c>
      <c r="BK417" s="241">
        <f>ROUND(I417*H417,2)</f>
        <v>0</v>
      </c>
      <c r="BL417" s="18" t="s">
        <v>249</v>
      </c>
      <c r="BM417" s="240" t="s">
        <v>1680</v>
      </c>
    </row>
    <row r="418" s="2" customFormat="1" ht="24.15" customHeight="1">
      <c r="A418" s="39"/>
      <c r="B418" s="40"/>
      <c r="C418" s="228" t="s">
        <v>1681</v>
      </c>
      <c r="D418" s="228" t="s">
        <v>161</v>
      </c>
      <c r="E418" s="229" t="s">
        <v>1682</v>
      </c>
      <c r="F418" s="230" t="s">
        <v>1683</v>
      </c>
      <c r="G418" s="231" t="s">
        <v>195</v>
      </c>
      <c r="H418" s="232">
        <v>22.32</v>
      </c>
      <c r="I418" s="233"/>
      <c r="J418" s="234">
        <f>ROUND(I418*H418,2)</f>
        <v>0</v>
      </c>
      <c r="K418" s="235"/>
      <c r="L418" s="45"/>
      <c r="M418" s="236" t="s">
        <v>1</v>
      </c>
      <c r="N418" s="237" t="s">
        <v>42</v>
      </c>
      <c r="O418" s="92"/>
      <c r="P418" s="238">
        <f>O418*H418</f>
        <v>0</v>
      </c>
      <c r="Q418" s="238">
        <v>0.0060499999999999998</v>
      </c>
      <c r="R418" s="238">
        <f>Q418*H418</f>
        <v>0.13503599999999999</v>
      </c>
      <c r="S418" s="238">
        <v>0</v>
      </c>
      <c r="T418" s="23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0" t="s">
        <v>249</v>
      </c>
      <c r="AT418" s="240" t="s">
        <v>161</v>
      </c>
      <c r="AU418" s="240" t="s">
        <v>87</v>
      </c>
      <c r="AY418" s="18" t="s">
        <v>158</v>
      </c>
      <c r="BE418" s="241">
        <f>IF(N418="základní",J418,0)</f>
        <v>0</v>
      </c>
      <c r="BF418" s="241">
        <f>IF(N418="snížená",J418,0)</f>
        <v>0</v>
      </c>
      <c r="BG418" s="241">
        <f>IF(N418="zákl. přenesená",J418,0)</f>
        <v>0</v>
      </c>
      <c r="BH418" s="241">
        <f>IF(N418="sníž. přenesená",J418,0)</f>
        <v>0</v>
      </c>
      <c r="BI418" s="241">
        <f>IF(N418="nulová",J418,0)</f>
        <v>0</v>
      </c>
      <c r="BJ418" s="18" t="s">
        <v>85</v>
      </c>
      <c r="BK418" s="241">
        <f>ROUND(I418*H418,2)</f>
        <v>0</v>
      </c>
      <c r="BL418" s="18" t="s">
        <v>249</v>
      </c>
      <c r="BM418" s="240" t="s">
        <v>1684</v>
      </c>
    </row>
    <row r="419" s="14" customFormat="1">
      <c r="A419" s="14"/>
      <c r="B419" s="258"/>
      <c r="C419" s="259"/>
      <c r="D419" s="244" t="s">
        <v>167</v>
      </c>
      <c r="E419" s="260" t="s">
        <v>1</v>
      </c>
      <c r="F419" s="261" t="s">
        <v>1422</v>
      </c>
      <c r="G419" s="259"/>
      <c r="H419" s="260" t="s">
        <v>1</v>
      </c>
      <c r="I419" s="262"/>
      <c r="J419" s="259"/>
      <c r="K419" s="259"/>
      <c r="L419" s="263"/>
      <c r="M419" s="264"/>
      <c r="N419" s="265"/>
      <c r="O419" s="265"/>
      <c r="P419" s="265"/>
      <c r="Q419" s="265"/>
      <c r="R419" s="265"/>
      <c r="S419" s="265"/>
      <c r="T419" s="26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7" t="s">
        <v>167</v>
      </c>
      <c r="AU419" s="267" t="s">
        <v>87</v>
      </c>
      <c r="AV419" s="14" t="s">
        <v>85</v>
      </c>
      <c r="AW419" s="14" t="s">
        <v>33</v>
      </c>
      <c r="AX419" s="14" t="s">
        <v>77</v>
      </c>
      <c r="AY419" s="267" t="s">
        <v>158</v>
      </c>
    </row>
    <row r="420" s="13" customFormat="1">
      <c r="A420" s="13"/>
      <c r="B420" s="242"/>
      <c r="C420" s="243"/>
      <c r="D420" s="244" t="s">
        <v>167</v>
      </c>
      <c r="E420" s="245" t="s">
        <v>1</v>
      </c>
      <c r="F420" s="246" t="s">
        <v>1685</v>
      </c>
      <c r="G420" s="243"/>
      <c r="H420" s="247">
        <v>8.3200000000000003</v>
      </c>
      <c r="I420" s="248"/>
      <c r="J420" s="243"/>
      <c r="K420" s="243"/>
      <c r="L420" s="249"/>
      <c r="M420" s="250"/>
      <c r="N420" s="251"/>
      <c r="O420" s="251"/>
      <c r="P420" s="251"/>
      <c r="Q420" s="251"/>
      <c r="R420" s="251"/>
      <c r="S420" s="251"/>
      <c r="T420" s="25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3" t="s">
        <v>167</v>
      </c>
      <c r="AU420" s="253" t="s">
        <v>87</v>
      </c>
      <c r="AV420" s="13" t="s">
        <v>87</v>
      </c>
      <c r="AW420" s="13" t="s">
        <v>33</v>
      </c>
      <c r="AX420" s="13" t="s">
        <v>77</v>
      </c>
      <c r="AY420" s="253" t="s">
        <v>158</v>
      </c>
    </row>
    <row r="421" s="14" customFormat="1">
      <c r="A421" s="14"/>
      <c r="B421" s="258"/>
      <c r="C421" s="259"/>
      <c r="D421" s="244" t="s">
        <v>167</v>
      </c>
      <c r="E421" s="260" t="s">
        <v>1</v>
      </c>
      <c r="F421" s="261" t="s">
        <v>1424</v>
      </c>
      <c r="G421" s="259"/>
      <c r="H421" s="260" t="s">
        <v>1</v>
      </c>
      <c r="I421" s="262"/>
      <c r="J421" s="259"/>
      <c r="K421" s="259"/>
      <c r="L421" s="263"/>
      <c r="M421" s="264"/>
      <c r="N421" s="265"/>
      <c r="O421" s="265"/>
      <c r="P421" s="265"/>
      <c r="Q421" s="265"/>
      <c r="R421" s="265"/>
      <c r="S421" s="265"/>
      <c r="T421" s="26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7" t="s">
        <v>167</v>
      </c>
      <c r="AU421" s="267" t="s">
        <v>87</v>
      </c>
      <c r="AV421" s="14" t="s">
        <v>85</v>
      </c>
      <c r="AW421" s="14" t="s">
        <v>33</v>
      </c>
      <c r="AX421" s="14" t="s">
        <v>77</v>
      </c>
      <c r="AY421" s="267" t="s">
        <v>158</v>
      </c>
    </row>
    <row r="422" s="13" customFormat="1">
      <c r="A422" s="13"/>
      <c r="B422" s="242"/>
      <c r="C422" s="243"/>
      <c r="D422" s="244" t="s">
        <v>167</v>
      </c>
      <c r="E422" s="245" t="s">
        <v>1</v>
      </c>
      <c r="F422" s="246" t="s">
        <v>1686</v>
      </c>
      <c r="G422" s="243"/>
      <c r="H422" s="247">
        <v>14</v>
      </c>
      <c r="I422" s="248"/>
      <c r="J422" s="243"/>
      <c r="K422" s="243"/>
      <c r="L422" s="249"/>
      <c r="M422" s="250"/>
      <c r="N422" s="251"/>
      <c r="O422" s="251"/>
      <c r="P422" s="251"/>
      <c r="Q422" s="251"/>
      <c r="R422" s="251"/>
      <c r="S422" s="251"/>
      <c r="T422" s="25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3" t="s">
        <v>167</v>
      </c>
      <c r="AU422" s="253" t="s">
        <v>87</v>
      </c>
      <c r="AV422" s="13" t="s">
        <v>87</v>
      </c>
      <c r="AW422" s="13" t="s">
        <v>33</v>
      </c>
      <c r="AX422" s="13" t="s">
        <v>77</v>
      </c>
      <c r="AY422" s="253" t="s">
        <v>158</v>
      </c>
    </row>
    <row r="423" s="15" customFormat="1">
      <c r="A423" s="15"/>
      <c r="B423" s="268"/>
      <c r="C423" s="269"/>
      <c r="D423" s="244" t="s">
        <v>167</v>
      </c>
      <c r="E423" s="270" t="s">
        <v>1</v>
      </c>
      <c r="F423" s="271" t="s">
        <v>179</v>
      </c>
      <c r="G423" s="269"/>
      <c r="H423" s="272">
        <v>22.32</v>
      </c>
      <c r="I423" s="273"/>
      <c r="J423" s="269"/>
      <c r="K423" s="269"/>
      <c r="L423" s="274"/>
      <c r="M423" s="275"/>
      <c r="N423" s="276"/>
      <c r="O423" s="276"/>
      <c r="P423" s="276"/>
      <c r="Q423" s="276"/>
      <c r="R423" s="276"/>
      <c r="S423" s="276"/>
      <c r="T423" s="277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8" t="s">
        <v>167</v>
      </c>
      <c r="AU423" s="278" t="s">
        <v>87</v>
      </c>
      <c r="AV423" s="15" t="s">
        <v>165</v>
      </c>
      <c r="AW423" s="15" t="s">
        <v>33</v>
      </c>
      <c r="AX423" s="15" t="s">
        <v>85</v>
      </c>
      <c r="AY423" s="278" t="s">
        <v>158</v>
      </c>
    </row>
    <row r="424" s="2" customFormat="1" ht="14.4" customHeight="1">
      <c r="A424" s="39"/>
      <c r="B424" s="40"/>
      <c r="C424" s="290" t="s">
        <v>1687</v>
      </c>
      <c r="D424" s="290" t="s">
        <v>290</v>
      </c>
      <c r="E424" s="291" t="s">
        <v>1688</v>
      </c>
      <c r="F424" s="292" t="s">
        <v>1689</v>
      </c>
      <c r="G424" s="293" t="s">
        <v>195</v>
      </c>
      <c r="H424" s="294">
        <v>24.552</v>
      </c>
      <c r="I424" s="295"/>
      <c r="J424" s="296">
        <f>ROUND(I424*H424,2)</f>
        <v>0</v>
      </c>
      <c r="K424" s="297"/>
      <c r="L424" s="298"/>
      <c r="M424" s="299" t="s">
        <v>1</v>
      </c>
      <c r="N424" s="300" t="s">
        <v>42</v>
      </c>
      <c r="O424" s="92"/>
      <c r="P424" s="238">
        <f>O424*H424</f>
        <v>0</v>
      </c>
      <c r="Q424" s="238">
        <v>0.0126</v>
      </c>
      <c r="R424" s="238">
        <f>Q424*H424</f>
        <v>0.3093552</v>
      </c>
      <c r="S424" s="238">
        <v>0</v>
      </c>
      <c r="T424" s="23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0" t="s">
        <v>336</v>
      </c>
      <c r="AT424" s="240" t="s">
        <v>290</v>
      </c>
      <c r="AU424" s="240" t="s">
        <v>87</v>
      </c>
      <c r="AY424" s="18" t="s">
        <v>158</v>
      </c>
      <c r="BE424" s="241">
        <f>IF(N424="základní",J424,0)</f>
        <v>0</v>
      </c>
      <c r="BF424" s="241">
        <f>IF(N424="snížená",J424,0)</f>
        <v>0</v>
      </c>
      <c r="BG424" s="241">
        <f>IF(N424="zákl. přenesená",J424,0)</f>
        <v>0</v>
      </c>
      <c r="BH424" s="241">
        <f>IF(N424="sníž. přenesená",J424,0)</f>
        <v>0</v>
      </c>
      <c r="BI424" s="241">
        <f>IF(N424="nulová",J424,0)</f>
        <v>0</v>
      </c>
      <c r="BJ424" s="18" t="s">
        <v>85</v>
      </c>
      <c r="BK424" s="241">
        <f>ROUND(I424*H424,2)</f>
        <v>0</v>
      </c>
      <c r="BL424" s="18" t="s">
        <v>249</v>
      </c>
      <c r="BM424" s="240" t="s">
        <v>1690</v>
      </c>
    </row>
    <row r="425" s="13" customFormat="1">
      <c r="A425" s="13"/>
      <c r="B425" s="242"/>
      <c r="C425" s="243"/>
      <c r="D425" s="244" t="s">
        <v>167</v>
      </c>
      <c r="E425" s="243"/>
      <c r="F425" s="246" t="s">
        <v>1691</v>
      </c>
      <c r="G425" s="243"/>
      <c r="H425" s="247">
        <v>24.552</v>
      </c>
      <c r="I425" s="248"/>
      <c r="J425" s="243"/>
      <c r="K425" s="243"/>
      <c r="L425" s="249"/>
      <c r="M425" s="250"/>
      <c r="N425" s="251"/>
      <c r="O425" s="251"/>
      <c r="P425" s="251"/>
      <c r="Q425" s="251"/>
      <c r="R425" s="251"/>
      <c r="S425" s="251"/>
      <c r="T425" s="25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3" t="s">
        <v>167</v>
      </c>
      <c r="AU425" s="253" t="s">
        <v>87</v>
      </c>
      <c r="AV425" s="13" t="s">
        <v>87</v>
      </c>
      <c r="AW425" s="13" t="s">
        <v>4</v>
      </c>
      <c r="AX425" s="13" t="s">
        <v>85</v>
      </c>
      <c r="AY425" s="253" t="s">
        <v>158</v>
      </c>
    </row>
    <row r="426" s="2" customFormat="1" ht="24.15" customHeight="1">
      <c r="A426" s="39"/>
      <c r="B426" s="40"/>
      <c r="C426" s="228" t="s">
        <v>1692</v>
      </c>
      <c r="D426" s="228" t="s">
        <v>161</v>
      </c>
      <c r="E426" s="229" t="s">
        <v>1693</v>
      </c>
      <c r="F426" s="230" t="s">
        <v>1694</v>
      </c>
      <c r="G426" s="231" t="s">
        <v>195</v>
      </c>
      <c r="H426" s="232">
        <v>22.32</v>
      </c>
      <c r="I426" s="233"/>
      <c r="J426" s="234">
        <f>ROUND(I426*H426,2)</f>
        <v>0</v>
      </c>
      <c r="K426" s="235"/>
      <c r="L426" s="45"/>
      <c r="M426" s="236" t="s">
        <v>1</v>
      </c>
      <c r="N426" s="237" t="s">
        <v>42</v>
      </c>
      <c r="O426" s="92"/>
      <c r="P426" s="238">
        <f>O426*H426</f>
        <v>0</v>
      </c>
      <c r="Q426" s="238">
        <v>0.00093000000000000005</v>
      </c>
      <c r="R426" s="238">
        <f>Q426*H426</f>
        <v>0.020757600000000001</v>
      </c>
      <c r="S426" s="238">
        <v>0</v>
      </c>
      <c r="T426" s="23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0" t="s">
        <v>249</v>
      </c>
      <c r="AT426" s="240" t="s">
        <v>161</v>
      </c>
      <c r="AU426" s="240" t="s">
        <v>87</v>
      </c>
      <c r="AY426" s="18" t="s">
        <v>158</v>
      </c>
      <c r="BE426" s="241">
        <f>IF(N426="základní",J426,0)</f>
        <v>0</v>
      </c>
      <c r="BF426" s="241">
        <f>IF(N426="snížená",J426,0)</f>
        <v>0</v>
      </c>
      <c r="BG426" s="241">
        <f>IF(N426="zákl. přenesená",J426,0)</f>
        <v>0</v>
      </c>
      <c r="BH426" s="241">
        <f>IF(N426="sníž. přenesená",J426,0)</f>
        <v>0</v>
      </c>
      <c r="BI426" s="241">
        <f>IF(N426="nulová",J426,0)</f>
        <v>0</v>
      </c>
      <c r="BJ426" s="18" t="s">
        <v>85</v>
      </c>
      <c r="BK426" s="241">
        <f>ROUND(I426*H426,2)</f>
        <v>0</v>
      </c>
      <c r="BL426" s="18" t="s">
        <v>249</v>
      </c>
      <c r="BM426" s="240" t="s">
        <v>1695</v>
      </c>
    </row>
    <row r="427" s="2" customFormat="1" ht="14.4" customHeight="1">
      <c r="A427" s="39"/>
      <c r="B427" s="40"/>
      <c r="C427" s="228" t="s">
        <v>1696</v>
      </c>
      <c r="D427" s="228" t="s">
        <v>161</v>
      </c>
      <c r="E427" s="229" t="s">
        <v>1697</v>
      </c>
      <c r="F427" s="230" t="s">
        <v>1698</v>
      </c>
      <c r="G427" s="231" t="s">
        <v>195</v>
      </c>
      <c r="H427" s="232">
        <v>22.32</v>
      </c>
      <c r="I427" s="233"/>
      <c r="J427" s="234">
        <f>ROUND(I427*H427,2)</f>
        <v>0</v>
      </c>
      <c r="K427" s="235"/>
      <c r="L427" s="45"/>
      <c r="M427" s="236" t="s">
        <v>1</v>
      </c>
      <c r="N427" s="237" t="s">
        <v>42</v>
      </c>
      <c r="O427" s="92"/>
      <c r="P427" s="238">
        <f>O427*H427</f>
        <v>0</v>
      </c>
      <c r="Q427" s="238">
        <v>0</v>
      </c>
      <c r="R427" s="238">
        <f>Q427*H427</f>
        <v>0</v>
      </c>
      <c r="S427" s="238">
        <v>0</v>
      </c>
      <c r="T427" s="23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0" t="s">
        <v>249</v>
      </c>
      <c r="AT427" s="240" t="s">
        <v>161</v>
      </c>
      <c r="AU427" s="240" t="s">
        <v>87</v>
      </c>
      <c r="AY427" s="18" t="s">
        <v>158</v>
      </c>
      <c r="BE427" s="241">
        <f>IF(N427="základní",J427,0)</f>
        <v>0</v>
      </c>
      <c r="BF427" s="241">
        <f>IF(N427="snížená",J427,0)</f>
        <v>0</v>
      </c>
      <c r="BG427" s="241">
        <f>IF(N427="zákl. přenesená",J427,0)</f>
        <v>0</v>
      </c>
      <c r="BH427" s="241">
        <f>IF(N427="sníž. přenesená",J427,0)</f>
        <v>0</v>
      </c>
      <c r="BI427" s="241">
        <f>IF(N427="nulová",J427,0)</f>
        <v>0</v>
      </c>
      <c r="BJ427" s="18" t="s">
        <v>85</v>
      </c>
      <c r="BK427" s="241">
        <f>ROUND(I427*H427,2)</f>
        <v>0</v>
      </c>
      <c r="BL427" s="18" t="s">
        <v>249</v>
      </c>
      <c r="BM427" s="240" t="s">
        <v>1699</v>
      </c>
    </row>
    <row r="428" s="2" customFormat="1" ht="24.15" customHeight="1">
      <c r="A428" s="39"/>
      <c r="B428" s="40"/>
      <c r="C428" s="228" t="s">
        <v>1700</v>
      </c>
      <c r="D428" s="228" t="s">
        <v>161</v>
      </c>
      <c r="E428" s="229" t="s">
        <v>1701</v>
      </c>
      <c r="F428" s="230" t="s">
        <v>1702</v>
      </c>
      <c r="G428" s="231" t="s">
        <v>505</v>
      </c>
      <c r="H428" s="301"/>
      <c r="I428" s="233"/>
      <c r="J428" s="234">
        <f>ROUND(I428*H428,2)</f>
        <v>0</v>
      </c>
      <c r="K428" s="235"/>
      <c r="L428" s="45"/>
      <c r="M428" s="236" t="s">
        <v>1</v>
      </c>
      <c r="N428" s="237" t="s">
        <v>42</v>
      </c>
      <c r="O428" s="92"/>
      <c r="P428" s="238">
        <f>O428*H428</f>
        <v>0</v>
      </c>
      <c r="Q428" s="238">
        <v>0</v>
      </c>
      <c r="R428" s="238">
        <f>Q428*H428</f>
        <v>0</v>
      </c>
      <c r="S428" s="238">
        <v>0</v>
      </c>
      <c r="T428" s="23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0" t="s">
        <v>249</v>
      </c>
      <c r="AT428" s="240" t="s">
        <v>161</v>
      </c>
      <c r="AU428" s="240" t="s">
        <v>87</v>
      </c>
      <c r="AY428" s="18" t="s">
        <v>158</v>
      </c>
      <c r="BE428" s="241">
        <f>IF(N428="základní",J428,0)</f>
        <v>0</v>
      </c>
      <c r="BF428" s="241">
        <f>IF(N428="snížená",J428,0)</f>
        <v>0</v>
      </c>
      <c r="BG428" s="241">
        <f>IF(N428="zákl. přenesená",J428,0)</f>
        <v>0</v>
      </c>
      <c r="BH428" s="241">
        <f>IF(N428="sníž. přenesená",J428,0)</f>
        <v>0</v>
      </c>
      <c r="BI428" s="241">
        <f>IF(N428="nulová",J428,0)</f>
        <v>0</v>
      </c>
      <c r="BJ428" s="18" t="s">
        <v>85</v>
      </c>
      <c r="BK428" s="241">
        <f>ROUND(I428*H428,2)</f>
        <v>0</v>
      </c>
      <c r="BL428" s="18" t="s">
        <v>249</v>
      </c>
      <c r="BM428" s="240" t="s">
        <v>1703</v>
      </c>
    </row>
    <row r="429" s="12" customFormat="1" ht="22.8" customHeight="1">
      <c r="A429" s="12"/>
      <c r="B429" s="212"/>
      <c r="C429" s="213"/>
      <c r="D429" s="214" t="s">
        <v>76</v>
      </c>
      <c r="E429" s="226" t="s">
        <v>1247</v>
      </c>
      <c r="F429" s="226" t="s">
        <v>1248</v>
      </c>
      <c r="G429" s="213"/>
      <c r="H429" s="213"/>
      <c r="I429" s="216"/>
      <c r="J429" s="227">
        <f>BK429</f>
        <v>0</v>
      </c>
      <c r="K429" s="213"/>
      <c r="L429" s="218"/>
      <c r="M429" s="219"/>
      <c r="N429" s="220"/>
      <c r="O429" s="220"/>
      <c r="P429" s="221">
        <f>SUM(P430:P467)</f>
        <v>0</v>
      </c>
      <c r="Q429" s="220"/>
      <c r="R429" s="221">
        <f>SUM(R430:R467)</f>
        <v>0.23790429999999999</v>
      </c>
      <c r="S429" s="220"/>
      <c r="T429" s="222">
        <f>SUM(T430:T467)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23" t="s">
        <v>87</v>
      </c>
      <c r="AT429" s="224" t="s">
        <v>76</v>
      </c>
      <c r="AU429" s="224" t="s">
        <v>85</v>
      </c>
      <c r="AY429" s="223" t="s">
        <v>158</v>
      </c>
      <c r="BK429" s="225">
        <f>SUM(BK430:BK467)</f>
        <v>0</v>
      </c>
    </row>
    <row r="430" s="2" customFormat="1" ht="24.15" customHeight="1">
      <c r="A430" s="39"/>
      <c r="B430" s="40"/>
      <c r="C430" s="228" t="s">
        <v>1704</v>
      </c>
      <c r="D430" s="228" t="s">
        <v>161</v>
      </c>
      <c r="E430" s="229" t="s">
        <v>1249</v>
      </c>
      <c r="F430" s="230" t="s">
        <v>1250</v>
      </c>
      <c r="G430" s="231" t="s">
        <v>195</v>
      </c>
      <c r="H430" s="232">
        <v>514.24000000000001</v>
      </c>
      <c r="I430" s="233"/>
      <c r="J430" s="234">
        <f>ROUND(I430*H430,2)</f>
        <v>0</v>
      </c>
      <c r="K430" s="235"/>
      <c r="L430" s="45"/>
      <c r="M430" s="236" t="s">
        <v>1</v>
      </c>
      <c r="N430" s="237" t="s">
        <v>42</v>
      </c>
      <c r="O430" s="92"/>
      <c r="P430" s="238">
        <f>O430*H430</f>
        <v>0</v>
      </c>
      <c r="Q430" s="238">
        <v>0</v>
      </c>
      <c r="R430" s="238">
        <f>Q430*H430</f>
        <v>0</v>
      </c>
      <c r="S430" s="238">
        <v>0</v>
      </c>
      <c r="T430" s="23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0" t="s">
        <v>249</v>
      </c>
      <c r="AT430" s="240" t="s">
        <v>161</v>
      </c>
      <c r="AU430" s="240" t="s">
        <v>87</v>
      </c>
      <c r="AY430" s="18" t="s">
        <v>158</v>
      </c>
      <c r="BE430" s="241">
        <f>IF(N430="základní",J430,0)</f>
        <v>0</v>
      </c>
      <c r="BF430" s="241">
        <f>IF(N430="snížená",J430,0)</f>
        <v>0</v>
      </c>
      <c r="BG430" s="241">
        <f>IF(N430="zákl. přenesená",J430,0)</f>
        <v>0</v>
      </c>
      <c r="BH430" s="241">
        <f>IF(N430="sníž. přenesená",J430,0)</f>
        <v>0</v>
      </c>
      <c r="BI430" s="241">
        <f>IF(N430="nulová",J430,0)</f>
        <v>0</v>
      </c>
      <c r="BJ430" s="18" t="s">
        <v>85</v>
      </c>
      <c r="BK430" s="241">
        <f>ROUND(I430*H430,2)</f>
        <v>0</v>
      </c>
      <c r="BL430" s="18" t="s">
        <v>249</v>
      </c>
      <c r="BM430" s="240" t="s">
        <v>1705</v>
      </c>
    </row>
    <row r="431" s="2" customFormat="1" ht="24.15" customHeight="1">
      <c r="A431" s="39"/>
      <c r="B431" s="40"/>
      <c r="C431" s="228" t="s">
        <v>1706</v>
      </c>
      <c r="D431" s="228" t="s">
        <v>161</v>
      </c>
      <c r="E431" s="229" t="s">
        <v>1707</v>
      </c>
      <c r="F431" s="230" t="s">
        <v>1708</v>
      </c>
      <c r="G431" s="231" t="s">
        <v>195</v>
      </c>
      <c r="H431" s="232">
        <v>514.24000000000001</v>
      </c>
      <c r="I431" s="233"/>
      <c r="J431" s="234">
        <f>ROUND(I431*H431,2)</f>
        <v>0</v>
      </c>
      <c r="K431" s="235"/>
      <c r="L431" s="45"/>
      <c r="M431" s="236" t="s">
        <v>1</v>
      </c>
      <c r="N431" s="237" t="s">
        <v>42</v>
      </c>
      <c r="O431" s="92"/>
      <c r="P431" s="238">
        <f>O431*H431</f>
        <v>0</v>
      </c>
      <c r="Q431" s="238">
        <v>0.00020000000000000001</v>
      </c>
      <c r="R431" s="238">
        <f>Q431*H431</f>
        <v>0.10284800000000001</v>
      </c>
      <c r="S431" s="238">
        <v>0</v>
      </c>
      <c r="T431" s="23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0" t="s">
        <v>249</v>
      </c>
      <c r="AT431" s="240" t="s">
        <v>161</v>
      </c>
      <c r="AU431" s="240" t="s">
        <v>87</v>
      </c>
      <c r="AY431" s="18" t="s">
        <v>158</v>
      </c>
      <c r="BE431" s="241">
        <f>IF(N431="základní",J431,0)</f>
        <v>0</v>
      </c>
      <c r="BF431" s="241">
        <f>IF(N431="snížená",J431,0)</f>
        <v>0</v>
      </c>
      <c r="BG431" s="241">
        <f>IF(N431="zákl. přenesená",J431,0)</f>
        <v>0</v>
      </c>
      <c r="BH431" s="241">
        <f>IF(N431="sníž. přenesená",J431,0)</f>
        <v>0</v>
      </c>
      <c r="BI431" s="241">
        <f>IF(N431="nulová",J431,0)</f>
        <v>0</v>
      </c>
      <c r="BJ431" s="18" t="s">
        <v>85</v>
      </c>
      <c r="BK431" s="241">
        <f>ROUND(I431*H431,2)</f>
        <v>0</v>
      </c>
      <c r="BL431" s="18" t="s">
        <v>249</v>
      </c>
      <c r="BM431" s="240" t="s">
        <v>1709</v>
      </c>
    </row>
    <row r="432" s="2" customFormat="1" ht="24.15" customHeight="1">
      <c r="A432" s="39"/>
      <c r="B432" s="40"/>
      <c r="C432" s="228" t="s">
        <v>1710</v>
      </c>
      <c r="D432" s="228" t="s">
        <v>161</v>
      </c>
      <c r="E432" s="229" t="s">
        <v>1711</v>
      </c>
      <c r="F432" s="230" t="s">
        <v>1712</v>
      </c>
      <c r="G432" s="231" t="s">
        <v>195</v>
      </c>
      <c r="H432" s="232">
        <v>15</v>
      </c>
      <c r="I432" s="233"/>
      <c r="J432" s="234">
        <f>ROUND(I432*H432,2)</f>
        <v>0</v>
      </c>
      <c r="K432" s="235"/>
      <c r="L432" s="45"/>
      <c r="M432" s="236" t="s">
        <v>1</v>
      </c>
      <c r="N432" s="237" t="s">
        <v>42</v>
      </c>
      <c r="O432" s="92"/>
      <c r="P432" s="238">
        <f>O432*H432</f>
        <v>0</v>
      </c>
      <c r="Q432" s="238">
        <v>2.0000000000000002E-05</v>
      </c>
      <c r="R432" s="238">
        <f>Q432*H432</f>
        <v>0.00030000000000000003</v>
      </c>
      <c r="S432" s="238">
        <v>0</v>
      </c>
      <c r="T432" s="23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0" t="s">
        <v>249</v>
      </c>
      <c r="AT432" s="240" t="s">
        <v>161</v>
      </c>
      <c r="AU432" s="240" t="s">
        <v>87</v>
      </c>
      <c r="AY432" s="18" t="s">
        <v>158</v>
      </c>
      <c r="BE432" s="241">
        <f>IF(N432="základní",J432,0)</f>
        <v>0</v>
      </c>
      <c r="BF432" s="241">
        <f>IF(N432="snížená",J432,0)</f>
        <v>0</v>
      </c>
      <c r="BG432" s="241">
        <f>IF(N432="zákl. přenesená",J432,0)</f>
        <v>0</v>
      </c>
      <c r="BH432" s="241">
        <f>IF(N432="sníž. přenesená",J432,0)</f>
        <v>0</v>
      </c>
      <c r="BI432" s="241">
        <f>IF(N432="nulová",J432,0)</f>
        <v>0</v>
      </c>
      <c r="BJ432" s="18" t="s">
        <v>85</v>
      </c>
      <c r="BK432" s="241">
        <f>ROUND(I432*H432,2)</f>
        <v>0</v>
      </c>
      <c r="BL432" s="18" t="s">
        <v>249</v>
      </c>
      <c r="BM432" s="240" t="s">
        <v>1713</v>
      </c>
    </row>
    <row r="433" s="2" customFormat="1" ht="24.15" customHeight="1">
      <c r="A433" s="39"/>
      <c r="B433" s="40"/>
      <c r="C433" s="228" t="s">
        <v>1714</v>
      </c>
      <c r="D433" s="228" t="s">
        <v>161</v>
      </c>
      <c r="E433" s="229" t="s">
        <v>1715</v>
      </c>
      <c r="F433" s="230" t="s">
        <v>1716</v>
      </c>
      <c r="G433" s="231" t="s">
        <v>195</v>
      </c>
      <c r="H433" s="232">
        <v>105.39</v>
      </c>
      <c r="I433" s="233"/>
      <c r="J433" s="234">
        <f>ROUND(I433*H433,2)</f>
        <v>0</v>
      </c>
      <c r="K433" s="235"/>
      <c r="L433" s="45"/>
      <c r="M433" s="236" t="s">
        <v>1</v>
      </c>
      <c r="N433" s="237" t="s">
        <v>42</v>
      </c>
      <c r="O433" s="92"/>
      <c r="P433" s="238">
        <f>O433*H433</f>
        <v>0</v>
      </c>
      <c r="Q433" s="238">
        <v>1.0000000000000001E-05</v>
      </c>
      <c r="R433" s="238">
        <f>Q433*H433</f>
        <v>0.0010539000000000002</v>
      </c>
      <c r="S433" s="238">
        <v>0</v>
      </c>
      <c r="T433" s="23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0" t="s">
        <v>249</v>
      </c>
      <c r="AT433" s="240" t="s">
        <v>161</v>
      </c>
      <c r="AU433" s="240" t="s">
        <v>87</v>
      </c>
      <c r="AY433" s="18" t="s">
        <v>158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8" t="s">
        <v>85</v>
      </c>
      <c r="BK433" s="241">
        <f>ROUND(I433*H433,2)</f>
        <v>0</v>
      </c>
      <c r="BL433" s="18" t="s">
        <v>249</v>
      </c>
      <c r="BM433" s="240" t="s">
        <v>1717</v>
      </c>
    </row>
    <row r="434" s="14" customFormat="1">
      <c r="A434" s="14"/>
      <c r="B434" s="258"/>
      <c r="C434" s="259"/>
      <c r="D434" s="244" t="s">
        <v>167</v>
      </c>
      <c r="E434" s="260" t="s">
        <v>1</v>
      </c>
      <c r="F434" s="261" t="s">
        <v>1337</v>
      </c>
      <c r="G434" s="259"/>
      <c r="H434" s="260" t="s">
        <v>1</v>
      </c>
      <c r="I434" s="262"/>
      <c r="J434" s="259"/>
      <c r="K434" s="259"/>
      <c r="L434" s="263"/>
      <c r="M434" s="264"/>
      <c r="N434" s="265"/>
      <c r="O434" s="265"/>
      <c r="P434" s="265"/>
      <c r="Q434" s="265"/>
      <c r="R434" s="265"/>
      <c r="S434" s="265"/>
      <c r="T434" s="26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7" t="s">
        <v>167</v>
      </c>
      <c r="AU434" s="267" t="s">
        <v>87</v>
      </c>
      <c r="AV434" s="14" t="s">
        <v>85</v>
      </c>
      <c r="AW434" s="14" t="s">
        <v>33</v>
      </c>
      <c r="AX434" s="14" t="s">
        <v>77</v>
      </c>
      <c r="AY434" s="267" t="s">
        <v>158</v>
      </c>
    </row>
    <row r="435" s="13" customFormat="1">
      <c r="A435" s="13"/>
      <c r="B435" s="242"/>
      <c r="C435" s="243"/>
      <c r="D435" s="244" t="s">
        <v>167</v>
      </c>
      <c r="E435" s="245" t="s">
        <v>1</v>
      </c>
      <c r="F435" s="246" t="s">
        <v>1718</v>
      </c>
      <c r="G435" s="243"/>
      <c r="H435" s="247">
        <v>21.600000000000001</v>
      </c>
      <c r="I435" s="248"/>
      <c r="J435" s="243"/>
      <c r="K435" s="243"/>
      <c r="L435" s="249"/>
      <c r="M435" s="250"/>
      <c r="N435" s="251"/>
      <c r="O435" s="251"/>
      <c r="P435" s="251"/>
      <c r="Q435" s="251"/>
      <c r="R435" s="251"/>
      <c r="S435" s="251"/>
      <c r="T435" s="25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3" t="s">
        <v>167</v>
      </c>
      <c r="AU435" s="253" t="s">
        <v>87</v>
      </c>
      <c r="AV435" s="13" t="s">
        <v>87</v>
      </c>
      <c r="AW435" s="13" t="s">
        <v>33</v>
      </c>
      <c r="AX435" s="13" t="s">
        <v>77</v>
      </c>
      <c r="AY435" s="253" t="s">
        <v>158</v>
      </c>
    </row>
    <row r="436" s="14" customFormat="1">
      <c r="A436" s="14"/>
      <c r="B436" s="258"/>
      <c r="C436" s="259"/>
      <c r="D436" s="244" t="s">
        <v>167</v>
      </c>
      <c r="E436" s="260" t="s">
        <v>1</v>
      </c>
      <c r="F436" s="261" t="s">
        <v>1335</v>
      </c>
      <c r="G436" s="259"/>
      <c r="H436" s="260" t="s">
        <v>1</v>
      </c>
      <c r="I436" s="262"/>
      <c r="J436" s="259"/>
      <c r="K436" s="259"/>
      <c r="L436" s="263"/>
      <c r="M436" s="264"/>
      <c r="N436" s="265"/>
      <c r="O436" s="265"/>
      <c r="P436" s="265"/>
      <c r="Q436" s="265"/>
      <c r="R436" s="265"/>
      <c r="S436" s="265"/>
      <c r="T436" s="26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7" t="s">
        <v>167</v>
      </c>
      <c r="AU436" s="267" t="s">
        <v>87</v>
      </c>
      <c r="AV436" s="14" t="s">
        <v>85</v>
      </c>
      <c r="AW436" s="14" t="s">
        <v>33</v>
      </c>
      <c r="AX436" s="14" t="s">
        <v>77</v>
      </c>
      <c r="AY436" s="267" t="s">
        <v>158</v>
      </c>
    </row>
    <row r="437" s="13" customFormat="1">
      <c r="A437" s="13"/>
      <c r="B437" s="242"/>
      <c r="C437" s="243"/>
      <c r="D437" s="244" t="s">
        <v>167</v>
      </c>
      <c r="E437" s="245" t="s">
        <v>1</v>
      </c>
      <c r="F437" s="246" t="s">
        <v>1719</v>
      </c>
      <c r="G437" s="243"/>
      <c r="H437" s="247">
        <v>17.280000000000001</v>
      </c>
      <c r="I437" s="248"/>
      <c r="J437" s="243"/>
      <c r="K437" s="243"/>
      <c r="L437" s="249"/>
      <c r="M437" s="250"/>
      <c r="N437" s="251"/>
      <c r="O437" s="251"/>
      <c r="P437" s="251"/>
      <c r="Q437" s="251"/>
      <c r="R437" s="251"/>
      <c r="S437" s="251"/>
      <c r="T437" s="25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3" t="s">
        <v>167</v>
      </c>
      <c r="AU437" s="253" t="s">
        <v>87</v>
      </c>
      <c r="AV437" s="13" t="s">
        <v>87</v>
      </c>
      <c r="AW437" s="13" t="s">
        <v>33</v>
      </c>
      <c r="AX437" s="13" t="s">
        <v>77</v>
      </c>
      <c r="AY437" s="253" t="s">
        <v>158</v>
      </c>
    </row>
    <row r="438" s="14" customFormat="1">
      <c r="A438" s="14"/>
      <c r="B438" s="258"/>
      <c r="C438" s="259"/>
      <c r="D438" s="244" t="s">
        <v>167</v>
      </c>
      <c r="E438" s="260" t="s">
        <v>1</v>
      </c>
      <c r="F438" s="261" t="s">
        <v>1627</v>
      </c>
      <c r="G438" s="259"/>
      <c r="H438" s="260" t="s">
        <v>1</v>
      </c>
      <c r="I438" s="262"/>
      <c r="J438" s="259"/>
      <c r="K438" s="259"/>
      <c r="L438" s="263"/>
      <c r="M438" s="264"/>
      <c r="N438" s="265"/>
      <c r="O438" s="265"/>
      <c r="P438" s="265"/>
      <c r="Q438" s="265"/>
      <c r="R438" s="265"/>
      <c r="S438" s="265"/>
      <c r="T438" s="26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7" t="s">
        <v>167</v>
      </c>
      <c r="AU438" s="267" t="s">
        <v>87</v>
      </c>
      <c r="AV438" s="14" t="s">
        <v>85</v>
      </c>
      <c r="AW438" s="14" t="s">
        <v>33</v>
      </c>
      <c r="AX438" s="14" t="s">
        <v>77</v>
      </c>
      <c r="AY438" s="267" t="s">
        <v>158</v>
      </c>
    </row>
    <row r="439" s="13" customFormat="1">
      <c r="A439" s="13"/>
      <c r="B439" s="242"/>
      <c r="C439" s="243"/>
      <c r="D439" s="244" t="s">
        <v>167</v>
      </c>
      <c r="E439" s="245" t="s">
        <v>1</v>
      </c>
      <c r="F439" s="246" t="s">
        <v>1720</v>
      </c>
      <c r="G439" s="243"/>
      <c r="H439" s="247">
        <v>5.4000000000000004</v>
      </c>
      <c r="I439" s="248"/>
      <c r="J439" s="243"/>
      <c r="K439" s="243"/>
      <c r="L439" s="249"/>
      <c r="M439" s="250"/>
      <c r="N439" s="251"/>
      <c r="O439" s="251"/>
      <c r="P439" s="251"/>
      <c r="Q439" s="251"/>
      <c r="R439" s="251"/>
      <c r="S439" s="251"/>
      <c r="T439" s="25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3" t="s">
        <v>167</v>
      </c>
      <c r="AU439" s="253" t="s">
        <v>87</v>
      </c>
      <c r="AV439" s="13" t="s">
        <v>87</v>
      </c>
      <c r="AW439" s="13" t="s">
        <v>33</v>
      </c>
      <c r="AX439" s="13" t="s">
        <v>77</v>
      </c>
      <c r="AY439" s="253" t="s">
        <v>158</v>
      </c>
    </row>
    <row r="440" s="14" customFormat="1">
      <c r="A440" s="14"/>
      <c r="B440" s="258"/>
      <c r="C440" s="259"/>
      <c r="D440" s="244" t="s">
        <v>167</v>
      </c>
      <c r="E440" s="260" t="s">
        <v>1</v>
      </c>
      <c r="F440" s="261" t="s">
        <v>1339</v>
      </c>
      <c r="G440" s="259"/>
      <c r="H440" s="260" t="s">
        <v>1</v>
      </c>
      <c r="I440" s="262"/>
      <c r="J440" s="259"/>
      <c r="K440" s="259"/>
      <c r="L440" s="263"/>
      <c r="M440" s="264"/>
      <c r="N440" s="265"/>
      <c r="O440" s="265"/>
      <c r="P440" s="265"/>
      <c r="Q440" s="265"/>
      <c r="R440" s="265"/>
      <c r="S440" s="265"/>
      <c r="T440" s="26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7" t="s">
        <v>167</v>
      </c>
      <c r="AU440" s="267" t="s">
        <v>87</v>
      </c>
      <c r="AV440" s="14" t="s">
        <v>85</v>
      </c>
      <c r="AW440" s="14" t="s">
        <v>33</v>
      </c>
      <c r="AX440" s="14" t="s">
        <v>77</v>
      </c>
      <c r="AY440" s="267" t="s">
        <v>158</v>
      </c>
    </row>
    <row r="441" s="13" customFormat="1">
      <c r="A441" s="13"/>
      <c r="B441" s="242"/>
      <c r="C441" s="243"/>
      <c r="D441" s="244" t="s">
        <v>167</v>
      </c>
      <c r="E441" s="245" t="s">
        <v>1</v>
      </c>
      <c r="F441" s="246" t="s">
        <v>1650</v>
      </c>
      <c r="G441" s="243"/>
      <c r="H441" s="247">
        <v>19.5</v>
      </c>
      <c r="I441" s="248"/>
      <c r="J441" s="243"/>
      <c r="K441" s="243"/>
      <c r="L441" s="249"/>
      <c r="M441" s="250"/>
      <c r="N441" s="251"/>
      <c r="O441" s="251"/>
      <c r="P441" s="251"/>
      <c r="Q441" s="251"/>
      <c r="R441" s="251"/>
      <c r="S441" s="251"/>
      <c r="T441" s="25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3" t="s">
        <v>167</v>
      </c>
      <c r="AU441" s="253" t="s">
        <v>87</v>
      </c>
      <c r="AV441" s="13" t="s">
        <v>87</v>
      </c>
      <c r="AW441" s="13" t="s">
        <v>33</v>
      </c>
      <c r="AX441" s="13" t="s">
        <v>77</v>
      </c>
      <c r="AY441" s="253" t="s">
        <v>158</v>
      </c>
    </row>
    <row r="442" s="14" customFormat="1">
      <c r="A442" s="14"/>
      <c r="B442" s="258"/>
      <c r="C442" s="259"/>
      <c r="D442" s="244" t="s">
        <v>167</v>
      </c>
      <c r="E442" s="260" t="s">
        <v>1</v>
      </c>
      <c r="F442" s="261" t="s">
        <v>1341</v>
      </c>
      <c r="G442" s="259"/>
      <c r="H442" s="260" t="s">
        <v>1</v>
      </c>
      <c r="I442" s="262"/>
      <c r="J442" s="259"/>
      <c r="K442" s="259"/>
      <c r="L442" s="263"/>
      <c r="M442" s="264"/>
      <c r="N442" s="265"/>
      <c r="O442" s="265"/>
      <c r="P442" s="265"/>
      <c r="Q442" s="265"/>
      <c r="R442" s="265"/>
      <c r="S442" s="265"/>
      <c r="T442" s="26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7" t="s">
        <v>167</v>
      </c>
      <c r="AU442" s="267" t="s">
        <v>87</v>
      </c>
      <c r="AV442" s="14" t="s">
        <v>85</v>
      </c>
      <c r="AW442" s="14" t="s">
        <v>33</v>
      </c>
      <c r="AX442" s="14" t="s">
        <v>77</v>
      </c>
      <c r="AY442" s="267" t="s">
        <v>158</v>
      </c>
    </row>
    <row r="443" s="13" customFormat="1">
      <c r="A443" s="13"/>
      <c r="B443" s="242"/>
      <c r="C443" s="243"/>
      <c r="D443" s="244" t="s">
        <v>167</v>
      </c>
      <c r="E443" s="245" t="s">
        <v>1</v>
      </c>
      <c r="F443" s="246" t="s">
        <v>1377</v>
      </c>
      <c r="G443" s="243"/>
      <c r="H443" s="247">
        <v>11.609999999999999</v>
      </c>
      <c r="I443" s="248"/>
      <c r="J443" s="243"/>
      <c r="K443" s="243"/>
      <c r="L443" s="249"/>
      <c r="M443" s="250"/>
      <c r="N443" s="251"/>
      <c r="O443" s="251"/>
      <c r="P443" s="251"/>
      <c r="Q443" s="251"/>
      <c r="R443" s="251"/>
      <c r="S443" s="251"/>
      <c r="T443" s="25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3" t="s">
        <v>167</v>
      </c>
      <c r="AU443" s="253" t="s">
        <v>87</v>
      </c>
      <c r="AV443" s="13" t="s">
        <v>87</v>
      </c>
      <c r="AW443" s="13" t="s">
        <v>33</v>
      </c>
      <c r="AX443" s="13" t="s">
        <v>77</v>
      </c>
      <c r="AY443" s="253" t="s">
        <v>158</v>
      </c>
    </row>
    <row r="444" s="14" customFormat="1">
      <c r="A444" s="14"/>
      <c r="B444" s="258"/>
      <c r="C444" s="259"/>
      <c r="D444" s="244" t="s">
        <v>167</v>
      </c>
      <c r="E444" s="260" t="s">
        <v>1</v>
      </c>
      <c r="F444" s="261" t="s">
        <v>1721</v>
      </c>
      <c r="G444" s="259"/>
      <c r="H444" s="260" t="s">
        <v>1</v>
      </c>
      <c r="I444" s="262"/>
      <c r="J444" s="259"/>
      <c r="K444" s="259"/>
      <c r="L444" s="263"/>
      <c r="M444" s="264"/>
      <c r="N444" s="265"/>
      <c r="O444" s="265"/>
      <c r="P444" s="265"/>
      <c r="Q444" s="265"/>
      <c r="R444" s="265"/>
      <c r="S444" s="265"/>
      <c r="T444" s="26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7" t="s">
        <v>167</v>
      </c>
      <c r="AU444" s="267" t="s">
        <v>87</v>
      </c>
      <c r="AV444" s="14" t="s">
        <v>85</v>
      </c>
      <c r="AW444" s="14" t="s">
        <v>33</v>
      </c>
      <c r="AX444" s="14" t="s">
        <v>77</v>
      </c>
      <c r="AY444" s="267" t="s">
        <v>158</v>
      </c>
    </row>
    <row r="445" s="13" customFormat="1">
      <c r="A445" s="13"/>
      <c r="B445" s="242"/>
      <c r="C445" s="243"/>
      <c r="D445" s="244" t="s">
        <v>167</v>
      </c>
      <c r="E445" s="245" t="s">
        <v>1</v>
      </c>
      <c r="F445" s="246" t="s">
        <v>327</v>
      </c>
      <c r="G445" s="243"/>
      <c r="H445" s="247">
        <v>30</v>
      </c>
      <c r="I445" s="248"/>
      <c r="J445" s="243"/>
      <c r="K445" s="243"/>
      <c r="L445" s="249"/>
      <c r="M445" s="250"/>
      <c r="N445" s="251"/>
      <c r="O445" s="251"/>
      <c r="P445" s="251"/>
      <c r="Q445" s="251"/>
      <c r="R445" s="251"/>
      <c r="S445" s="251"/>
      <c r="T445" s="25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3" t="s">
        <v>167</v>
      </c>
      <c r="AU445" s="253" t="s">
        <v>87</v>
      </c>
      <c r="AV445" s="13" t="s">
        <v>87</v>
      </c>
      <c r="AW445" s="13" t="s">
        <v>33</v>
      </c>
      <c r="AX445" s="13" t="s">
        <v>77</v>
      </c>
      <c r="AY445" s="253" t="s">
        <v>158</v>
      </c>
    </row>
    <row r="446" s="15" customFormat="1">
      <c r="A446" s="15"/>
      <c r="B446" s="268"/>
      <c r="C446" s="269"/>
      <c r="D446" s="244" t="s">
        <v>167</v>
      </c>
      <c r="E446" s="270" t="s">
        <v>1</v>
      </c>
      <c r="F446" s="271" t="s">
        <v>179</v>
      </c>
      <c r="G446" s="269"/>
      <c r="H446" s="272">
        <v>105.39</v>
      </c>
      <c r="I446" s="273"/>
      <c r="J446" s="269"/>
      <c r="K446" s="269"/>
      <c r="L446" s="274"/>
      <c r="M446" s="275"/>
      <c r="N446" s="276"/>
      <c r="O446" s="276"/>
      <c r="P446" s="276"/>
      <c r="Q446" s="276"/>
      <c r="R446" s="276"/>
      <c r="S446" s="276"/>
      <c r="T446" s="277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8" t="s">
        <v>167</v>
      </c>
      <c r="AU446" s="278" t="s">
        <v>87</v>
      </c>
      <c r="AV446" s="15" t="s">
        <v>165</v>
      </c>
      <c r="AW446" s="15" t="s">
        <v>33</v>
      </c>
      <c r="AX446" s="15" t="s">
        <v>85</v>
      </c>
      <c r="AY446" s="278" t="s">
        <v>158</v>
      </c>
    </row>
    <row r="447" s="2" customFormat="1" ht="24.15" customHeight="1">
      <c r="A447" s="39"/>
      <c r="B447" s="40"/>
      <c r="C447" s="228" t="s">
        <v>1722</v>
      </c>
      <c r="D447" s="228" t="s">
        <v>161</v>
      </c>
      <c r="E447" s="229" t="s">
        <v>1255</v>
      </c>
      <c r="F447" s="230" t="s">
        <v>1256</v>
      </c>
      <c r="G447" s="231" t="s">
        <v>195</v>
      </c>
      <c r="H447" s="232">
        <v>514.24000000000001</v>
      </c>
      <c r="I447" s="233"/>
      <c r="J447" s="234">
        <f>ROUND(I447*H447,2)</f>
        <v>0</v>
      </c>
      <c r="K447" s="235"/>
      <c r="L447" s="45"/>
      <c r="M447" s="236" t="s">
        <v>1</v>
      </c>
      <c r="N447" s="237" t="s">
        <v>42</v>
      </c>
      <c r="O447" s="92"/>
      <c r="P447" s="238">
        <f>O447*H447</f>
        <v>0</v>
      </c>
      <c r="Q447" s="238">
        <v>0.00025999999999999998</v>
      </c>
      <c r="R447" s="238">
        <f>Q447*H447</f>
        <v>0.1337024</v>
      </c>
      <c r="S447" s="238">
        <v>0</v>
      </c>
      <c r="T447" s="23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0" t="s">
        <v>249</v>
      </c>
      <c r="AT447" s="240" t="s">
        <v>161</v>
      </c>
      <c r="AU447" s="240" t="s">
        <v>87</v>
      </c>
      <c r="AY447" s="18" t="s">
        <v>158</v>
      </c>
      <c r="BE447" s="241">
        <f>IF(N447="základní",J447,0)</f>
        <v>0</v>
      </c>
      <c r="BF447" s="241">
        <f>IF(N447="snížená",J447,0)</f>
        <v>0</v>
      </c>
      <c r="BG447" s="241">
        <f>IF(N447="zákl. přenesená",J447,0)</f>
        <v>0</v>
      </c>
      <c r="BH447" s="241">
        <f>IF(N447="sníž. přenesená",J447,0)</f>
        <v>0</v>
      </c>
      <c r="BI447" s="241">
        <f>IF(N447="nulová",J447,0)</f>
        <v>0</v>
      </c>
      <c r="BJ447" s="18" t="s">
        <v>85</v>
      </c>
      <c r="BK447" s="241">
        <f>ROUND(I447*H447,2)</f>
        <v>0</v>
      </c>
      <c r="BL447" s="18" t="s">
        <v>249</v>
      </c>
      <c r="BM447" s="240" t="s">
        <v>1723</v>
      </c>
    </row>
    <row r="448" s="14" customFormat="1">
      <c r="A448" s="14"/>
      <c r="B448" s="258"/>
      <c r="C448" s="259"/>
      <c r="D448" s="244" t="s">
        <v>167</v>
      </c>
      <c r="E448" s="260" t="s">
        <v>1</v>
      </c>
      <c r="F448" s="261" t="s">
        <v>1333</v>
      </c>
      <c r="G448" s="259"/>
      <c r="H448" s="260" t="s">
        <v>1</v>
      </c>
      <c r="I448" s="262"/>
      <c r="J448" s="259"/>
      <c r="K448" s="259"/>
      <c r="L448" s="263"/>
      <c r="M448" s="264"/>
      <c r="N448" s="265"/>
      <c r="O448" s="265"/>
      <c r="P448" s="265"/>
      <c r="Q448" s="265"/>
      <c r="R448" s="265"/>
      <c r="S448" s="265"/>
      <c r="T448" s="26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7" t="s">
        <v>167</v>
      </c>
      <c r="AU448" s="267" t="s">
        <v>87</v>
      </c>
      <c r="AV448" s="14" t="s">
        <v>85</v>
      </c>
      <c r="AW448" s="14" t="s">
        <v>33</v>
      </c>
      <c r="AX448" s="14" t="s">
        <v>77</v>
      </c>
      <c r="AY448" s="267" t="s">
        <v>158</v>
      </c>
    </row>
    <row r="449" s="13" customFormat="1">
      <c r="A449" s="13"/>
      <c r="B449" s="242"/>
      <c r="C449" s="243"/>
      <c r="D449" s="244" t="s">
        <v>167</v>
      </c>
      <c r="E449" s="245" t="s">
        <v>1</v>
      </c>
      <c r="F449" s="246" t="s">
        <v>1334</v>
      </c>
      <c r="G449" s="243"/>
      <c r="H449" s="247">
        <v>50.399999999999999</v>
      </c>
      <c r="I449" s="248"/>
      <c r="J449" s="243"/>
      <c r="K449" s="243"/>
      <c r="L449" s="249"/>
      <c r="M449" s="250"/>
      <c r="N449" s="251"/>
      <c r="O449" s="251"/>
      <c r="P449" s="251"/>
      <c r="Q449" s="251"/>
      <c r="R449" s="251"/>
      <c r="S449" s="251"/>
      <c r="T449" s="25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3" t="s">
        <v>167</v>
      </c>
      <c r="AU449" s="253" t="s">
        <v>87</v>
      </c>
      <c r="AV449" s="13" t="s">
        <v>87</v>
      </c>
      <c r="AW449" s="13" t="s">
        <v>33</v>
      </c>
      <c r="AX449" s="13" t="s">
        <v>77</v>
      </c>
      <c r="AY449" s="253" t="s">
        <v>158</v>
      </c>
    </row>
    <row r="450" s="13" customFormat="1">
      <c r="A450" s="13"/>
      <c r="B450" s="242"/>
      <c r="C450" s="243"/>
      <c r="D450" s="244" t="s">
        <v>167</v>
      </c>
      <c r="E450" s="245" t="s">
        <v>1</v>
      </c>
      <c r="F450" s="246" t="s">
        <v>1632</v>
      </c>
      <c r="G450" s="243"/>
      <c r="H450" s="247">
        <v>2.7000000000000002</v>
      </c>
      <c r="I450" s="248"/>
      <c r="J450" s="243"/>
      <c r="K450" s="243"/>
      <c r="L450" s="249"/>
      <c r="M450" s="250"/>
      <c r="N450" s="251"/>
      <c r="O450" s="251"/>
      <c r="P450" s="251"/>
      <c r="Q450" s="251"/>
      <c r="R450" s="251"/>
      <c r="S450" s="251"/>
      <c r="T450" s="25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3" t="s">
        <v>167</v>
      </c>
      <c r="AU450" s="253" t="s">
        <v>87</v>
      </c>
      <c r="AV450" s="13" t="s">
        <v>87</v>
      </c>
      <c r="AW450" s="13" t="s">
        <v>33</v>
      </c>
      <c r="AX450" s="13" t="s">
        <v>77</v>
      </c>
      <c r="AY450" s="253" t="s">
        <v>158</v>
      </c>
    </row>
    <row r="451" s="13" customFormat="1">
      <c r="A451" s="13"/>
      <c r="B451" s="242"/>
      <c r="C451" s="243"/>
      <c r="D451" s="244" t="s">
        <v>167</v>
      </c>
      <c r="E451" s="245" t="s">
        <v>1</v>
      </c>
      <c r="F451" s="246" t="s">
        <v>1575</v>
      </c>
      <c r="G451" s="243"/>
      <c r="H451" s="247">
        <v>1.53</v>
      </c>
      <c r="I451" s="248"/>
      <c r="J451" s="243"/>
      <c r="K451" s="243"/>
      <c r="L451" s="249"/>
      <c r="M451" s="250"/>
      <c r="N451" s="251"/>
      <c r="O451" s="251"/>
      <c r="P451" s="251"/>
      <c r="Q451" s="251"/>
      <c r="R451" s="251"/>
      <c r="S451" s="251"/>
      <c r="T451" s="25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3" t="s">
        <v>167</v>
      </c>
      <c r="AU451" s="253" t="s">
        <v>87</v>
      </c>
      <c r="AV451" s="13" t="s">
        <v>87</v>
      </c>
      <c r="AW451" s="13" t="s">
        <v>33</v>
      </c>
      <c r="AX451" s="13" t="s">
        <v>77</v>
      </c>
      <c r="AY451" s="253" t="s">
        <v>158</v>
      </c>
    </row>
    <row r="452" s="13" customFormat="1">
      <c r="A452" s="13"/>
      <c r="B452" s="242"/>
      <c r="C452" s="243"/>
      <c r="D452" s="244" t="s">
        <v>167</v>
      </c>
      <c r="E452" s="245" t="s">
        <v>1</v>
      </c>
      <c r="F452" s="246" t="s">
        <v>1425</v>
      </c>
      <c r="G452" s="243"/>
      <c r="H452" s="247">
        <v>3.0600000000000001</v>
      </c>
      <c r="I452" s="248"/>
      <c r="J452" s="243"/>
      <c r="K452" s="243"/>
      <c r="L452" s="249"/>
      <c r="M452" s="250"/>
      <c r="N452" s="251"/>
      <c r="O452" s="251"/>
      <c r="P452" s="251"/>
      <c r="Q452" s="251"/>
      <c r="R452" s="251"/>
      <c r="S452" s="251"/>
      <c r="T452" s="25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3" t="s">
        <v>167</v>
      </c>
      <c r="AU452" s="253" t="s">
        <v>87</v>
      </c>
      <c r="AV452" s="13" t="s">
        <v>87</v>
      </c>
      <c r="AW452" s="13" t="s">
        <v>33</v>
      </c>
      <c r="AX452" s="13" t="s">
        <v>77</v>
      </c>
      <c r="AY452" s="253" t="s">
        <v>158</v>
      </c>
    </row>
    <row r="453" s="14" customFormat="1">
      <c r="A453" s="14"/>
      <c r="B453" s="258"/>
      <c r="C453" s="259"/>
      <c r="D453" s="244" t="s">
        <v>167</v>
      </c>
      <c r="E453" s="260" t="s">
        <v>1</v>
      </c>
      <c r="F453" s="261" t="s">
        <v>1335</v>
      </c>
      <c r="G453" s="259"/>
      <c r="H453" s="260" t="s">
        <v>1</v>
      </c>
      <c r="I453" s="262"/>
      <c r="J453" s="259"/>
      <c r="K453" s="259"/>
      <c r="L453" s="263"/>
      <c r="M453" s="264"/>
      <c r="N453" s="265"/>
      <c r="O453" s="265"/>
      <c r="P453" s="265"/>
      <c r="Q453" s="265"/>
      <c r="R453" s="265"/>
      <c r="S453" s="265"/>
      <c r="T453" s="26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7" t="s">
        <v>167</v>
      </c>
      <c r="AU453" s="267" t="s">
        <v>87</v>
      </c>
      <c r="AV453" s="14" t="s">
        <v>85</v>
      </c>
      <c r="AW453" s="14" t="s">
        <v>33</v>
      </c>
      <c r="AX453" s="14" t="s">
        <v>77</v>
      </c>
      <c r="AY453" s="267" t="s">
        <v>158</v>
      </c>
    </row>
    <row r="454" s="13" customFormat="1">
      <c r="A454" s="13"/>
      <c r="B454" s="242"/>
      <c r="C454" s="243"/>
      <c r="D454" s="244" t="s">
        <v>167</v>
      </c>
      <c r="E454" s="245" t="s">
        <v>1</v>
      </c>
      <c r="F454" s="246" t="s">
        <v>1336</v>
      </c>
      <c r="G454" s="243"/>
      <c r="H454" s="247">
        <v>35.399999999999999</v>
      </c>
      <c r="I454" s="248"/>
      <c r="J454" s="243"/>
      <c r="K454" s="243"/>
      <c r="L454" s="249"/>
      <c r="M454" s="250"/>
      <c r="N454" s="251"/>
      <c r="O454" s="251"/>
      <c r="P454" s="251"/>
      <c r="Q454" s="251"/>
      <c r="R454" s="251"/>
      <c r="S454" s="251"/>
      <c r="T454" s="25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3" t="s">
        <v>167</v>
      </c>
      <c r="AU454" s="253" t="s">
        <v>87</v>
      </c>
      <c r="AV454" s="13" t="s">
        <v>87</v>
      </c>
      <c r="AW454" s="13" t="s">
        <v>33</v>
      </c>
      <c r="AX454" s="13" t="s">
        <v>77</v>
      </c>
      <c r="AY454" s="253" t="s">
        <v>158</v>
      </c>
    </row>
    <row r="455" s="13" customFormat="1">
      <c r="A455" s="13"/>
      <c r="B455" s="242"/>
      <c r="C455" s="243"/>
      <c r="D455" s="244" t="s">
        <v>167</v>
      </c>
      <c r="E455" s="245" t="s">
        <v>1</v>
      </c>
      <c r="F455" s="246" t="s">
        <v>1724</v>
      </c>
      <c r="G455" s="243"/>
      <c r="H455" s="247">
        <v>170.63999999999999</v>
      </c>
      <c r="I455" s="248"/>
      <c r="J455" s="243"/>
      <c r="K455" s="243"/>
      <c r="L455" s="249"/>
      <c r="M455" s="250"/>
      <c r="N455" s="251"/>
      <c r="O455" s="251"/>
      <c r="P455" s="251"/>
      <c r="Q455" s="251"/>
      <c r="R455" s="251"/>
      <c r="S455" s="251"/>
      <c r="T455" s="25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3" t="s">
        <v>167</v>
      </c>
      <c r="AU455" s="253" t="s">
        <v>87</v>
      </c>
      <c r="AV455" s="13" t="s">
        <v>87</v>
      </c>
      <c r="AW455" s="13" t="s">
        <v>33</v>
      </c>
      <c r="AX455" s="13" t="s">
        <v>77</v>
      </c>
      <c r="AY455" s="253" t="s">
        <v>158</v>
      </c>
    </row>
    <row r="456" s="14" customFormat="1">
      <c r="A456" s="14"/>
      <c r="B456" s="258"/>
      <c r="C456" s="259"/>
      <c r="D456" s="244" t="s">
        <v>167</v>
      </c>
      <c r="E456" s="260" t="s">
        <v>1</v>
      </c>
      <c r="F456" s="261" t="s">
        <v>1337</v>
      </c>
      <c r="G456" s="259"/>
      <c r="H456" s="260" t="s">
        <v>1</v>
      </c>
      <c r="I456" s="262"/>
      <c r="J456" s="259"/>
      <c r="K456" s="259"/>
      <c r="L456" s="263"/>
      <c r="M456" s="264"/>
      <c r="N456" s="265"/>
      <c r="O456" s="265"/>
      <c r="P456" s="265"/>
      <c r="Q456" s="265"/>
      <c r="R456" s="265"/>
      <c r="S456" s="265"/>
      <c r="T456" s="26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7" t="s">
        <v>167</v>
      </c>
      <c r="AU456" s="267" t="s">
        <v>87</v>
      </c>
      <c r="AV456" s="14" t="s">
        <v>85</v>
      </c>
      <c r="AW456" s="14" t="s">
        <v>33</v>
      </c>
      <c r="AX456" s="14" t="s">
        <v>77</v>
      </c>
      <c r="AY456" s="267" t="s">
        <v>158</v>
      </c>
    </row>
    <row r="457" s="13" customFormat="1">
      <c r="A457" s="13"/>
      <c r="B457" s="242"/>
      <c r="C457" s="243"/>
      <c r="D457" s="244" t="s">
        <v>167</v>
      </c>
      <c r="E457" s="245" t="s">
        <v>1</v>
      </c>
      <c r="F457" s="246" t="s">
        <v>1338</v>
      </c>
      <c r="G457" s="243"/>
      <c r="H457" s="247">
        <v>40.200000000000003</v>
      </c>
      <c r="I457" s="248"/>
      <c r="J457" s="243"/>
      <c r="K457" s="243"/>
      <c r="L457" s="249"/>
      <c r="M457" s="250"/>
      <c r="N457" s="251"/>
      <c r="O457" s="251"/>
      <c r="P457" s="251"/>
      <c r="Q457" s="251"/>
      <c r="R457" s="251"/>
      <c r="S457" s="251"/>
      <c r="T457" s="25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3" t="s">
        <v>167</v>
      </c>
      <c r="AU457" s="253" t="s">
        <v>87</v>
      </c>
      <c r="AV457" s="13" t="s">
        <v>87</v>
      </c>
      <c r="AW457" s="13" t="s">
        <v>33</v>
      </c>
      <c r="AX457" s="13" t="s">
        <v>77</v>
      </c>
      <c r="AY457" s="253" t="s">
        <v>158</v>
      </c>
    </row>
    <row r="458" s="13" customFormat="1">
      <c r="A458" s="13"/>
      <c r="B458" s="242"/>
      <c r="C458" s="243"/>
      <c r="D458" s="244" t="s">
        <v>167</v>
      </c>
      <c r="E458" s="245" t="s">
        <v>1</v>
      </c>
      <c r="F458" s="246" t="s">
        <v>1725</v>
      </c>
      <c r="G458" s="243"/>
      <c r="H458" s="247">
        <v>10.800000000000001</v>
      </c>
      <c r="I458" s="248"/>
      <c r="J458" s="243"/>
      <c r="K458" s="243"/>
      <c r="L458" s="249"/>
      <c r="M458" s="250"/>
      <c r="N458" s="251"/>
      <c r="O458" s="251"/>
      <c r="P458" s="251"/>
      <c r="Q458" s="251"/>
      <c r="R458" s="251"/>
      <c r="S458" s="251"/>
      <c r="T458" s="25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3" t="s">
        <v>167</v>
      </c>
      <c r="AU458" s="253" t="s">
        <v>87</v>
      </c>
      <c r="AV458" s="13" t="s">
        <v>87</v>
      </c>
      <c r="AW458" s="13" t="s">
        <v>33</v>
      </c>
      <c r="AX458" s="13" t="s">
        <v>77</v>
      </c>
      <c r="AY458" s="253" t="s">
        <v>158</v>
      </c>
    </row>
    <row r="459" s="14" customFormat="1">
      <c r="A459" s="14"/>
      <c r="B459" s="258"/>
      <c r="C459" s="259"/>
      <c r="D459" s="244" t="s">
        <v>167</v>
      </c>
      <c r="E459" s="260" t="s">
        <v>1</v>
      </c>
      <c r="F459" s="261" t="s">
        <v>1339</v>
      </c>
      <c r="G459" s="259"/>
      <c r="H459" s="260" t="s">
        <v>1</v>
      </c>
      <c r="I459" s="262"/>
      <c r="J459" s="259"/>
      <c r="K459" s="259"/>
      <c r="L459" s="263"/>
      <c r="M459" s="264"/>
      <c r="N459" s="265"/>
      <c r="O459" s="265"/>
      <c r="P459" s="265"/>
      <c r="Q459" s="265"/>
      <c r="R459" s="265"/>
      <c r="S459" s="265"/>
      <c r="T459" s="26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7" t="s">
        <v>167</v>
      </c>
      <c r="AU459" s="267" t="s">
        <v>87</v>
      </c>
      <c r="AV459" s="14" t="s">
        <v>85</v>
      </c>
      <c r="AW459" s="14" t="s">
        <v>33</v>
      </c>
      <c r="AX459" s="14" t="s">
        <v>77</v>
      </c>
      <c r="AY459" s="267" t="s">
        <v>158</v>
      </c>
    </row>
    <row r="460" s="13" customFormat="1">
      <c r="A460" s="13"/>
      <c r="B460" s="242"/>
      <c r="C460" s="243"/>
      <c r="D460" s="244" t="s">
        <v>167</v>
      </c>
      <c r="E460" s="245" t="s">
        <v>1</v>
      </c>
      <c r="F460" s="246" t="s">
        <v>1340</v>
      </c>
      <c r="G460" s="243"/>
      <c r="H460" s="247">
        <v>53.399999999999999</v>
      </c>
      <c r="I460" s="248"/>
      <c r="J460" s="243"/>
      <c r="K460" s="243"/>
      <c r="L460" s="249"/>
      <c r="M460" s="250"/>
      <c r="N460" s="251"/>
      <c r="O460" s="251"/>
      <c r="P460" s="251"/>
      <c r="Q460" s="251"/>
      <c r="R460" s="251"/>
      <c r="S460" s="251"/>
      <c r="T460" s="25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3" t="s">
        <v>167</v>
      </c>
      <c r="AU460" s="253" t="s">
        <v>87</v>
      </c>
      <c r="AV460" s="13" t="s">
        <v>87</v>
      </c>
      <c r="AW460" s="13" t="s">
        <v>33</v>
      </c>
      <c r="AX460" s="13" t="s">
        <v>77</v>
      </c>
      <c r="AY460" s="253" t="s">
        <v>158</v>
      </c>
    </row>
    <row r="461" s="13" customFormat="1">
      <c r="A461" s="13"/>
      <c r="B461" s="242"/>
      <c r="C461" s="243"/>
      <c r="D461" s="244" t="s">
        <v>167</v>
      </c>
      <c r="E461" s="245" t="s">
        <v>1</v>
      </c>
      <c r="F461" s="246" t="s">
        <v>1650</v>
      </c>
      <c r="G461" s="243"/>
      <c r="H461" s="247">
        <v>19.5</v>
      </c>
      <c r="I461" s="248"/>
      <c r="J461" s="243"/>
      <c r="K461" s="243"/>
      <c r="L461" s="249"/>
      <c r="M461" s="250"/>
      <c r="N461" s="251"/>
      <c r="O461" s="251"/>
      <c r="P461" s="251"/>
      <c r="Q461" s="251"/>
      <c r="R461" s="251"/>
      <c r="S461" s="251"/>
      <c r="T461" s="25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3" t="s">
        <v>167</v>
      </c>
      <c r="AU461" s="253" t="s">
        <v>87</v>
      </c>
      <c r="AV461" s="13" t="s">
        <v>87</v>
      </c>
      <c r="AW461" s="13" t="s">
        <v>33</v>
      </c>
      <c r="AX461" s="13" t="s">
        <v>77</v>
      </c>
      <c r="AY461" s="253" t="s">
        <v>158</v>
      </c>
    </row>
    <row r="462" s="14" customFormat="1">
      <c r="A462" s="14"/>
      <c r="B462" s="258"/>
      <c r="C462" s="259"/>
      <c r="D462" s="244" t="s">
        <v>167</v>
      </c>
      <c r="E462" s="260" t="s">
        <v>1</v>
      </c>
      <c r="F462" s="261" t="s">
        <v>1341</v>
      </c>
      <c r="G462" s="259"/>
      <c r="H462" s="260" t="s">
        <v>1</v>
      </c>
      <c r="I462" s="262"/>
      <c r="J462" s="259"/>
      <c r="K462" s="259"/>
      <c r="L462" s="263"/>
      <c r="M462" s="264"/>
      <c r="N462" s="265"/>
      <c r="O462" s="265"/>
      <c r="P462" s="265"/>
      <c r="Q462" s="265"/>
      <c r="R462" s="265"/>
      <c r="S462" s="265"/>
      <c r="T462" s="26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7" t="s">
        <v>167</v>
      </c>
      <c r="AU462" s="267" t="s">
        <v>87</v>
      </c>
      <c r="AV462" s="14" t="s">
        <v>85</v>
      </c>
      <c r="AW462" s="14" t="s">
        <v>33</v>
      </c>
      <c r="AX462" s="14" t="s">
        <v>77</v>
      </c>
      <c r="AY462" s="267" t="s">
        <v>158</v>
      </c>
    </row>
    <row r="463" s="13" customFormat="1">
      <c r="A463" s="13"/>
      <c r="B463" s="242"/>
      <c r="C463" s="243"/>
      <c r="D463" s="244" t="s">
        <v>167</v>
      </c>
      <c r="E463" s="245" t="s">
        <v>1</v>
      </c>
      <c r="F463" s="246" t="s">
        <v>1342</v>
      </c>
      <c r="G463" s="243"/>
      <c r="H463" s="247">
        <v>35</v>
      </c>
      <c r="I463" s="248"/>
      <c r="J463" s="243"/>
      <c r="K463" s="243"/>
      <c r="L463" s="249"/>
      <c r="M463" s="250"/>
      <c r="N463" s="251"/>
      <c r="O463" s="251"/>
      <c r="P463" s="251"/>
      <c r="Q463" s="251"/>
      <c r="R463" s="251"/>
      <c r="S463" s="251"/>
      <c r="T463" s="25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3" t="s">
        <v>167</v>
      </c>
      <c r="AU463" s="253" t="s">
        <v>87</v>
      </c>
      <c r="AV463" s="13" t="s">
        <v>87</v>
      </c>
      <c r="AW463" s="13" t="s">
        <v>33</v>
      </c>
      <c r="AX463" s="13" t="s">
        <v>77</v>
      </c>
      <c r="AY463" s="253" t="s">
        <v>158</v>
      </c>
    </row>
    <row r="464" s="13" customFormat="1">
      <c r="A464" s="13"/>
      <c r="B464" s="242"/>
      <c r="C464" s="243"/>
      <c r="D464" s="244" t="s">
        <v>167</v>
      </c>
      <c r="E464" s="245" t="s">
        <v>1</v>
      </c>
      <c r="F464" s="246" t="s">
        <v>1327</v>
      </c>
      <c r="G464" s="243"/>
      <c r="H464" s="247">
        <v>11.609999999999999</v>
      </c>
      <c r="I464" s="248"/>
      <c r="J464" s="243"/>
      <c r="K464" s="243"/>
      <c r="L464" s="249"/>
      <c r="M464" s="250"/>
      <c r="N464" s="251"/>
      <c r="O464" s="251"/>
      <c r="P464" s="251"/>
      <c r="Q464" s="251"/>
      <c r="R464" s="251"/>
      <c r="S464" s="251"/>
      <c r="T464" s="25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3" t="s">
        <v>167</v>
      </c>
      <c r="AU464" s="253" t="s">
        <v>87</v>
      </c>
      <c r="AV464" s="13" t="s">
        <v>87</v>
      </c>
      <c r="AW464" s="13" t="s">
        <v>33</v>
      </c>
      <c r="AX464" s="13" t="s">
        <v>77</v>
      </c>
      <c r="AY464" s="253" t="s">
        <v>158</v>
      </c>
    </row>
    <row r="465" s="14" customFormat="1">
      <c r="A465" s="14"/>
      <c r="B465" s="258"/>
      <c r="C465" s="259"/>
      <c r="D465" s="244" t="s">
        <v>167</v>
      </c>
      <c r="E465" s="260" t="s">
        <v>1</v>
      </c>
      <c r="F465" s="261" t="s">
        <v>1343</v>
      </c>
      <c r="G465" s="259"/>
      <c r="H465" s="260" t="s">
        <v>1</v>
      </c>
      <c r="I465" s="262"/>
      <c r="J465" s="259"/>
      <c r="K465" s="259"/>
      <c r="L465" s="263"/>
      <c r="M465" s="264"/>
      <c r="N465" s="265"/>
      <c r="O465" s="265"/>
      <c r="P465" s="265"/>
      <c r="Q465" s="265"/>
      <c r="R465" s="265"/>
      <c r="S465" s="265"/>
      <c r="T465" s="26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7" t="s">
        <v>167</v>
      </c>
      <c r="AU465" s="267" t="s">
        <v>87</v>
      </c>
      <c r="AV465" s="14" t="s">
        <v>85</v>
      </c>
      <c r="AW465" s="14" t="s">
        <v>33</v>
      </c>
      <c r="AX465" s="14" t="s">
        <v>77</v>
      </c>
      <c r="AY465" s="267" t="s">
        <v>158</v>
      </c>
    </row>
    <row r="466" s="13" customFormat="1">
      <c r="A466" s="13"/>
      <c r="B466" s="242"/>
      <c r="C466" s="243"/>
      <c r="D466" s="244" t="s">
        <v>167</v>
      </c>
      <c r="E466" s="245" t="s">
        <v>1</v>
      </c>
      <c r="F466" s="246" t="s">
        <v>573</v>
      </c>
      <c r="G466" s="243"/>
      <c r="H466" s="247">
        <v>80</v>
      </c>
      <c r="I466" s="248"/>
      <c r="J466" s="243"/>
      <c r="K466" s="243"/>
      <c r="L466" s="249"/>
      <c r="M466" s="250"/>
      <c r="N466" s="251"/>
      <c r="O466" s="251"/>
      <c r="P466" s="251"/>
      <c r="Q466" s="251"/>
      <c r="R466" s="251"/>
      <c r="S466" s="251"/>
      <c r="T466" s="25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3" t="s">
        <v>167</v>
      </c>
      <c r="AU466" s="253" t="s">
        <v>87</v>
      </c>
      <c r="AV466" s="13" t="s">
        <v>87</v>
      </c>
      <c r="AW466" s="13" t="s">
        <v>33</v>
      </c>
      <c r="AX466" s="13" t="s">
        <v>77</v>
      </c>
      <c r="AY466" s="253" t="s">
        <v>158</v>
      </c>
    </row>
    <row r="467" s="15" customFormat="1">
      <c r="A467" s="15"/>
      <c r="B467" s="268"/>
      <c r="C467" s="269"/>
      <c r="D467" s="244" t="s">
        <v>167</v>
      </c>
      <c r="E467" s="270" t="s">
        <v>1</v>
      </c>
      <c r="F467" s="271" t="s">
        <v>179</v>
      </c>
      <c r="G467" s="269"/>
      <c r="H467" s="272">
        <v>514.24000000000001</v>
      </c>
      <c r="I467" s="273"/>
      <c r="J467" s="269"/>
      <c r="K467" s="269"/>
      <c r="L467" s="274"/>
      <c r="M467" s="275"/>
      <c r="N467" s="276"/>
      <c r="O467" s="276"/>
      <c r="P467" s="276"/>
      <c r="Q467" s="276"/>
      <c r="R467" s="276"/>
      <c r="S467" s="276"/>
      <c r="T467" s="277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8" t="s">
        <v>167</v>
      </c>
      <c r="AU467" s="278" t="s">
        <v>87</v>
      </c>
      <c r="AV467" s="15" t="s">
        <v>165</v>
      </c>
      <c r="AW467" s="15" t="s">
        <v>33</v>
      </c>
      <c r="AX467" s="15" t="s">
        <v>85</v>
      </c>
      <c r="AY467" s="278" t="s">
        <v>158</v>
      </c>
    </row>
    <row r="468" s="12" customFormat="1" ht="25.92" customHeight="1">
      <c r="A468" s="12"/>
      <c r="B468" s="212"/>
      <c r="C468" s="213"/>
      <c r="D468" s="214" t="s">
        <v>76</v>
      </c>
      <c r="E468" s="215" t="s">
        <v>290</v>
      </c>
      <c r="F468" s="215" t="s">
        <v>1726</v>
      </c>
      <c r="G468" s="213"/>
      <c r="H468" s="213"/>
      <c r="I468" s="216"/>
      <c r="J468" s="217">
        <f>BK468</f>
        <v>0</v>
      </c>
      <c r="K468" s="213"/>
      <c r="L468" s="218"/>
      <c r="M468" s="219"/>
      <c r="N468" s="220"/>
      <c r="O468" s="220"/>
      <c r="P468" s="221">
        <f>P469</f>
        <v>0</v>
      </c>
      <c r="Q468" s="220"/>
      <c r="R468" s="221">
        <f>R469</f>
        <v>0</v>
      </c>
      <c r="S468" s="220"/>
      <c r="T468" s="222">
        <f>T469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3" t="s">
        <v>159</v>
      </c>
      <c r="AT468" s="224" t="s">
        <v>76</v>
      </c>
      <c r="AU468" s="224" t="s">
        <v>77</v>
      </c>
      <c r="AY468" s="223" t="s">
        <v>158</v>
      </c>
      <c r="BK468" s="225">
        <f>BK469</f>
        <v>0</v>
      </c>
    </row>
    <row r="469" s="12" customFormat="1" ht="22.8" customHeight="1">
      <c r="A469" s="12"/>
      <c r="B469" s="212"/>
      <c r="C469" s="213"/>
      <c r="D469" s="214" t="s">
        <v>76</v>
      </c>
      <c r="E469" s="226" t="s">
        <v>735</v>
      </c>
      <c r="F469" s="226" t="s">
        <v>1727</v>
      </c>
      <c r="G469" s="213"/>
      <c r="H469" s="213"/>
      <c r="I469" s="216"/>
      <c r="J469" s="227">
        <f>BK469</f>
        <v>0</v>
      </c>
      <c r="K469" s="213"/>
      <c r="L469" s="218"/>
      <c r="M469" s="219"/>
      <c r="N469" s="220"/>
      <c r="O469" s="220"/>
      <c r="P469" s="221">
        <f>SUM(P470:P471)</f>
        <v>0</v>
      </c>
      <c r="Q469" s="220"/>
      <c r="R469" s="221">
        <f>SUM(R470:R471)</f>
        <v>0</v>
      </c>
      <c r="S469" s="220"/>
      <c r="T469" s="222">
        <f>SUM(T470:T471)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3" t="s">
        <v>159</v>
      </c>
      <c r="AT469" s="224" t="s">
        <v>76</v>
      </c>
      <c r="AU469" s="224" t="s">
        <v>85</v>
      </c>
      <c r="AY469" s="223" t="s">
        <v>158</v>
      </c>
      <c r="BK469" s="225">
        <f>SUM(BK470:BK471)</f>
        <v>0</v>
      </c>
    </row>
    <row r="470" s="2" customFormat="1" ht="24.15" customHeight="1">
      <c r="A470" s="39"/>
      <c r="B470" s="40"/>
      <c r="C470" s="228" t="s">
        <v>1728</v>
      </c>
      <c r="D470" s="228" t="s">
        <v>161</v>
      </c>
      <c r="E470" s="229" t="s">
        <v>1729</v>
      </c>
      <c r="F470" s="230" t="s">
        <v>1730</v>
      </c>
      <c r="G470" s="231" t="s">
        <v>191</v>
      </c>
      <c r="H470" s="232">
        <v>1</v>
      </c>
      <c r="I470" s="233"/>
      <c r="J470" s="234">
        <f>ROUND(I470*H470,2)</f>
        <v>0</v>
      </c>
      <c r="K470" s="235"/>
      <c r="L470" s="45"/>
      <c r="M470" s="236" t="s">
        <v>1</v>
      </c>
      <c r="N470" s="237" t="s">
        <v>42</v>
      </c>
      <c r="O470" s="92"/>
      <c r="P470" s="238">
        <f>O470*H470</f>
        <v>0</v>
      </c>
      <c r="Q470" s="238">
        <v>0</v>
      </c>
      <c r="R470" s="238">
        <f>Q470*H470</f>
        <v>0</v>
      </c>
      <c r="S470" s="238">
        <v>0</v>
      </c>
      <c r="T470" s="23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0" t="s">
        <v>498</v>
      </c>
      <c r="AT470" s="240" t="s">
        <v>161</v>
      </c>
      <c r="AU470" s="240" t="s">
        <v>87</v>
      </c>
      <c r="AY470" s="18" t="s">
        <v>158</v>
      </c>
      <c r="BE470" s="241">
        <f>IF(N470="základní",J470,0)</f>
        <v>0</v>
      </c>
      <c r="BF470" s="241">
        <f>IF(N470="snížená",J470,0)</f>
        <v>0</v>
      </c>
      <c r="BG470" s="241">
        <f>IF(N470="zákl. přenesená",J470,0)</f>
        <v>0</v>
      </c>
      <c r="BH470" s="241">
        <f>IF(N470="sníž. přenesená",J470,0)</f>
        <v>0</v>
      </c>
      <c r="BI470" s="241">
        <f>IF(N470="nulová",J470,0)</f>
        <v>0</v>
      </c>
      <c r="BJ470" s="18" t="s">
        <v>85</v>
      </c>
      <c r="BK470" s="241">
        <f>ROUND(I470*H470,2)</f>
        <v>0</v>
      </c>
      <c r="BL470" s="18" t="s">
        <v>498</v>
      </c>
      <c r="BM470" s="240" t="s">
        <v>1731</v>
      </c>
    </row>
    <row r="471" s="2" customFormat="1">
      <c r="A471" s="39"/>
      <c r="B471" s="40"/>
      <c r="C471" s="41"/>
      <c r="D471" s="244" t="s">
        <v>173</v>
      </c>
      <c r="E471" s="41"/>
      <c r="F471" s="254" t="s">
        <v>1732</v>
      </c>
      <c r="G471" s="41"/>
      <c r="H471" s="41"/>
      <c r="I471" s="255"/>
      <c r="J471" s="41"/>
      <c r="K471" s="41"/>
      <c r="L471" s="45"/>
      <c r="M471" s="256"/>
      <c r="N471" s="257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173</v>
      </c>
      <c r="AU471" s="18" t="s">
        <v>87</v>
      </c>
    </row>
    <row r="472" s="12" customFormat="1" ht="25.92" customHeight="1">
      <c r="A472" s="12"/>
      <c r="B472" s="212"/>
      <c r="C472" s="213"/>
      <c r="D472" s="214" t="s">
        <v>76</v>
      </c>
      <c r="E472" s="215" t="s">
        <v>1006</v>
      </c>
      <c r="F472" s="215" t="s">
        <v>1007</v>
      </c>
      <c r="G472" s="213"/>
      <c r="H472" s="213"/>
      <c r="I472" s="216"/>
      <c r="J472" s="217">
        <f>BK472</f>
        <v>0</v>
      </c>
      <c r="K472" s="213"/>
      <c r="L472" s="218"/>
      <c r="M472" s="219"/>
      <c r="N472" s="220"/>
      <c r="O472" s="220"/>
      <c r="P472" s="221">
        <f>SUM(P473:P474)</f>
        <v>0</v>
      </c>
      <c r="Q472" s="220"/>
      <c r="R472" s="221">
        <f>SUM(R473:R474)</f>
        <v>0</v>
      </c>
      <c r="S472" s="220"/>
      <c r="T472" s="222">
        <f>SUM(T473:T474)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23" t="s">
        <v>165</v>
      </c>
      <c r="AT472" s="224" t="s">
        <v>76</v>
      </c>
      <c r="AU472" s="224" t="s">
        <v>77</v>
      </c>
      <c r="AY472" s="223" t="s">
        <v>158</v>
      </c>
      <c r="BK472" s="225">
        <f>SUM(BK473:BK474)</f>
        <v>0</v>
      </c>
    </row>
    <row r="473" s="2" customFormat="1" ht="14.4" customHeight="1">
      <c r="A473" s="39"/>
      <c r="B473" s="40"/>
      <c r="C473" s="228" t="s">
        <v>1733</v>
      </c>
      <c r="D473" s="228" t="s">
        <v>161</v>
      </c>
      <c r="E473" s="229" t="s">
        <v>1008</v>
      </c>
      <c r="F473" s="230" t="s">
        <v>1</v>
      </c>
      <c r="G473" s="231" t="s">
        <v>1</v>
      </c>
      <c r="H473" s="232">
        <v>0</v>
      </c>
      <c r="I473" s="233"/>
      <c r="J473" s="234">
        <f>ROUND(I473*H473,2)</f>
        <v>0</v>
      </c>
      <c r="K473" s="235"/>
      <c r="L473" s="45"/>
      <c r="M473" s="236" t="s">
        <v>1</v>
      </c>
      <c r="N473" s="237" t="s">
        <v>42</v>
      </c>
      <c r="O473" s="92"/>
      <c r="P473" s="238">
        <f>O473*H473</f>
        <v>0</v>
      </c>
      <c r="Q473" s="238">
        <v>0</v>
      </c>
      <c r="R473" s="238">
        <f>Q473*H473</f>
        <v>0</v>
      </c>
      <c r="S473" s="238">
        <v>0</v>
      </c>
      <c r="T473" s="23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0" t="s">
        <v>1009</v>
      </c>
      <c r="AT473" s="240" t="s">
        <v>161</v>
      </c>
      <c r="AU473" s="240" t="s">
        <v>85</v>
      </c>
      <c r="AY473" s="18" t="s">
        <v>158</v>
      </c>
      <c r="BE473" s="241">
        <f>IF(N473="základní",J473,0)</f>
        <v>0</v>
      </c>
      <c r="BF473" s="241">
        <f>IF(N473="snížená",J473,0)</f>
        <v>0</v>
      </c>
      <c r="BG473" s="241">
        <f>IF(N473="zákl. přenesená",J473,0)</f>
        <v>0</v>
      </c>
      <c r="BH473" s="241">
        <f>IF(N473="sníž. přenesená",J473,0)</f>
        <v>0</v>
      </c>
      <c r="BI473" s="241">
        <f>IF(N473="nulová",J473,0)</f>
        <v>0</v>
      </c>
      <c r="BJ473" s="18" t="s">
        <v>85</v>
      </c>
      <c r="BK473" s="241">
        <f>ROUND(I473*H473,2)</f>
        <v>0</v>
      </c>
      <c r="BL473" s="18" t="s">
        <v>1009</v>
      </c>
      <c r="BM473" s="240" t="s">
        <v>1734</v>
      </c>
    </row>
    <row r="474" s="2" customFormat="1">
      <c r="A474" s="39"/>
      <c r="B474" s="40"/>
      <c r="C474" s="41"/>
      <c r="D474" s="244" t="s">
        <v>173</v>
      </c>
      <c r="E474" s="41"/>
      <c r="F474" s="254" t="s">
        <v>1011</v>
      </c>
      <c r="G474" s="41"/>
      <c r="H474" s="41"/>
      <c r="I474" s="255"/>
      <c r="J474" s="41"/>
      <c r="K474" s="41"/>
      <c r="L474" s="45"/>
      <c r="M474" s="307"/>
      <c r="N474" s="308"/>
      <c r="O474" s="304"/>
      <c r="P474" s="304"/>
      <c r="Q474" s="304"/>
      <c r="R474" s="304"/>
      <c r="S474" s="304"/>
      <c r="T474" s="309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173</v>
      </c>
      <c r="AU474" s="18" t="s">
        <v>85</v>
      </c>
    </row>
    <row r="475" s="2" customFormat="1" ht="6.96" customHeight="1">
      <c r="A475" s="39"/>
      <c r="B475" s="67"/>
      <c r="C475" s="68"/>
      <c r="D475" s="68"/>
      <c r="E475" s="68"/>
      <c r="F475" s="68"/>
      <c r="G475" s="68"/>
      <c r="H475" s="68"/>
      <c r="I475" s="68"/>
      <c r="J475" s="68"/>
      <c r="K475" s="68"/>
      <c r="L475" s="45"/>
      <c r="M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</row>
  </sheetData>
  <sheetProtection sheet="1" autoFilter="0" formatColumns="0" formatRows="0" objects="1" scenarios="1" spinCount="100000" saltValue="qtmiClqqanUKthALiJKMW3yQOhtkUP8S0yWxchX3vdgq/5JDhRWc2ru6fkKf6imxLxLlZfzB+oPxbaFjUf1PBw==" hashValue="fAknTD7XIvMvX33iDwS9X4itQj+jl7YC0w/s2bhvV7aLWQKZxTajbsTWe4X6WVUnrB8Oe1V/Q60/vR+185clWQ==" algorithmName="SHA-512" password="CC35"/>
  <autoFilter ref="C140:K474"/>
  <mergeCells count="9">
    <mergeCell ref="E7:H7"/>
    <mergeCell ref="E9:H9"/>
    <mergeCell ref="E18:H18"/>
    <mergeCell ref="E27:H27"/>
    <mergeCell ref="E85:H85"/>
    <mergeCell ref="E87:H87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15</v>
      </c>
      <c r="L6" s="21"/>
    </row>
    <row r="7" s="1" customFormat="1" ht="16.5" customHeight="1">
      <c r="B7" s="21"/>
      <c r="E7" s="152" t="str">
        <f>'Rekapitulace stavby'!K6</f>
        <v>Hýskov ON - oprava</v>
      </c>
      <c r="F7" s="151"/>
      <c r="G7" s="151"/>
      <c r="H7" s="151"/>
      <c r="L7" s="21"/>
    </row>
    <row r="8" s="1" customFormat="1" ht="12" customHeight="1">
      <c r="B8" s="21"/>
      <c r="D8" s="151" t="s">
        <v>117</v>
      </c>
      <c r="L8" s="21"/>
    </row>
    <row r="9" s="2" customFormat="1" ht="16.5" customHeight="1">
      <c r="A9" s="39"/>
      <c r="B9" s="45"/>
      <c r="C9" s="39"/>
      <c r="D9" s="39"/>
      <c r="E9" s="152" t="s">
        <v>1735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1736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1737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17</v>
      </c>
      <c r="E13" s="39"/>
      <c r="F13" s="142" t="s">
        <v>1</v>
      </c>
      <c r="G13" s="39"/>
      <c r="H13" s="39"/>
      <c r="I13" s="151" t="s">
        <v>18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19</v>
      </c>
      <c r="E14" s="39"/>
      <c r="F14" s="142" t="s">
        <v>20</v>
      </c>
      <c r="G14" s="39"/>
      <c r="H14" s="39"/>
      <c r="I14" s="151" t="s">
        <v>21</v>
      </c>
      <c r="J14" s="154" t="str">
        <f>'Rekapitulace stavby'!AN8</f>
        <v>4. 8. 2020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23</v>
      </c>
      <c r="E16" s="39"/>
      <c r="F16" s="39"/>
      <c r="G16" s="39"/>
      <c r="H16" s="39"/>
      <c r="I16" s="151" t="s">
        <v>24</v>
      </c>
      <c r="J16" s="142" t="s">
        <v>25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28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24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24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24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1738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ROUND((SUM(BE125:BE195)),  2)</f>
        <v>0</v>
      </c>
      <c r="G35" s="39"/>
      <c r="H35" s="39"/>
      <c r="I35" s="165">
        <v>0.20999999999999999</v>
      </c>
      <c r="J35" s="164">
        <f>ROUND(((SUM(BE125:BE195))*I35),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ROUND((SUM(BF125:BF195)),  2)</f>
        <v>0</v>
      </c>
      <c r="G36" s="39"/>
      <c r="H36" s="39"/>
      <c r="I36" s="165">
        <v>0.14999999999999999</v>
      </c>
      <c r="J36" s="164">
        <f>ROUND(((SUM(BF125:BF195))*I36),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ROUND((SUM(BG125:BG195)),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ROUND((SUM(BH125:BH195)),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ROUND((SUM(BI125:BI195)),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Hýskov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1735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1736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05.1 - Vnitřní opravy elektroinstalace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Hýskov</v>
      </c>
      <c r="G91" s="41"/>
      <c r="H91" s="41"/>
      <c r="I91" s="33" t="s">
        <v>21</v>
      </c>
      <c r="J91" s="80" t="str">
        <f>IF(J14="","",J14)</f>
        <v>4. 8. 2020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23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31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>SEE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120</v>
      </c>
      <c r="D96" s="186"/>
      <c r="E96" s="186"/>
      <c r="F96" s="186"/>
      <c r="G96" s="186"/>
      <c r="H96" s="186"/>
      <c r="I96" s="186"/>
      <c r="J96" s="187" t="s">
        <v>121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122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123</v>
      </c>
    </row>
    <row r="99" s="9" customFormat="1" ht="24.96" customHeight="1">
      <c r="A99" s="9"/>
      <c r="B99" s="189"/>
      <c r="C99" s="190"/>
      <c r="D99" s="191" t="s">
        <v>131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1739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1740</v>
      </c>
      <c r="E101" s="192"/>
      <c r="F101" s="192"/>
      <c r="G101" s="192"/>
      <c r="H101" s="192"/>
      <c r="I101" s="192"/>
      <c r="J101" s="193">
        <f>J180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1741</v>
      </c>
      <c r="E102" s="197"/>
      <c r="F102" s="197"/>
      <c r="G102" s="197"/>
      <c r="H102" s="197"/>
      <c r="I102" s="197"/>
      <c r="J102" s="198">
        <f>J181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1742</v>
      </c>
      <c r="E103" s="197"/>
      <c r="F103" s="197"/>
      <c r="G103" s="197"/>
      <c r="H103" s="197"/>
      <c r="I103" s="197"/>
      <c r="J103" s="198">
        <f>J190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Hýskov ON - oprava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117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1735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1736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05.1 - Vnitřní opravy elektroinstalace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19</v>
      </c>
      <c r="D119" s="41"/>
      <c r="E119" s="41"/>
      <c r="F119" s="28" t="str">
        <f>F14</f>
        <v>Hýskov</v>
      </c>
      <c r="G119" s="41"/>
      <c r="H119" s="41"/>
      <c r="I119" s="33" t="s">
        <v>21</v>
      </c>
      <c r="J119" s="80" t="str">
        <f>IF(J14="","",J14)</f>
        <v>4. 8. 2020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23</v>
      </c>
      <c r="D121" s="41"/>
      <c r="E121" s="41"/>
      <c r="F121" s="28" t="str">
        <f>E17</f>
        <v>Správa železnic, státní organizace</v>
      </c>
      <c r="G121" s="41"/>
      <c r="H121" s="41"/>
      <c r="I121" s="33" t="s">
        <v>31</v>
      </c>
      <c r="J121" s="37" t="str">
        <f>E23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29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>SEE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144</v>
      </c>
      <c r="D124" s="203" t="s">
        <v>62</v>
      </c>
      <c r="E124" s="203" t="s">
        <v>58</v>
      </c>
      <c r="F124" s="203" t="s">
        <v>59</v>
      </c>
      <c r="G124" s="203" t="s">
        <v>145</v>
      </c>
      <c r="H124" s="203" t="s">
        <v>146</v>
      </c>
      <c r="I124" s="203" t="s">
        <v>147</v>
      </c>
      <c r="J124" s="204" t="s">
        <v>121</v>
      </c>
      <c r="K124" s="205" t="s">
        <v>148</v>
      </c>
      <c r="L124" s="206"/>
      <c r="M124" s="101" t="s">
        <v>1</v>
      </c>
      <c r="N124" s="102" t="s">
        <v>41</v>
      </c>
      <c r="O124" s="102" t="s">
        <v>149</v>
      </c>
      <c r="P124" s="102" t="s">
        <v>150</v>
      </c>
      <c r="Q124" s="102" t="s">
        <v>151</v>
      </c>
      <c r="R124" s="102" t="s">
        <v>152</v>
      </c>
      <c r="S124" s="102" t="s">
        <v>153</v>
      </c>
      <c r="T124" s="103" t="s">
        <v>154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155</v>
      </c>
      <c r="D125" s="41"/>
      <c r="E125" s="41"/>
      <c r="F125" s="41"/>
      <c r="G125" s="41"/>
      <c r="H125" s="41"/>
      <c r="I125" s="41"/>
      <c r="J125" s="207">
        <f>BK125</f>
        <v>0</v>
      </c>
      <c r="K125" s="41"/>
      <c r="L125" s="45"/>
      <c r="M125" s="104"/>
      <c r="N125" s="208"/>
      <c r="O125" s="105"/>
      <c r="P125" s="209">
        <f>P126+P180</f>
        <v>0</v>
      </c>
      <c r="Q125" s="105"/>
      <c r="R125" s="209">
        <f>R126+R180</f>
        <v>0.29149999999999998</v>
      </c>
      <c r="S125" s="105"/>
      <c r="T125" s="210">
        <f>T126+T180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123</v>
      </c>
      <c r="BK125" s="211">
        <f>BK126+BK180</f>
        <v>0</v>
      </c>
    </row>
    <row r="126" s="12" customFormat="1" ht="25.92" customHeight="1">
      <c r="A126" s="12"/>
      <c r="B126" s="212"/>
      <c r="C126" s="213"/>
      <c r="D126" s="214" t="s">
        <v>76</v>
      </c>
      <c r="E126" s="215" t="s">
        <v>429</v>
      </c>
      <c r="F126" s="215" t="s">
        <v>430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P127</f>
        <v>0</v>
      </c>
      <c r="Q126" s="220"/>
      <c r="R126" s="221">
        <f>R127</f>
        <v>0.29149999999999998</v>
      </c>
      <c r="S126" s="220"/>
      <c r="T126" s="222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87</v>
      </c>
      <c r="AT126" s="224" t="s">
        <v>76</v>
      </c>
      <c r="AU126" s="224" t="s">
        <v>77</v>
      </c>
      <c r="AY126" s="223" t="s">
        <v>158</v>
      </c>
      <c r="BK126" s="225">
        <f>BK127</f>
        <v>0</v>
      </c>
    </row>
    <row r="127" s="12" customFormat="1" ht="22.8" customHeight="1">
      <c r="A127" s="12"/>
      <c r="B127" s="212"/>
      <c r="C127" s="213"/>
      <c r="D127" s="214" t="s">
        <v>76</v>
      </c>
      <c r="E127" s="226" t="s">
        <v>431</v>
      </c>
      <c r="F127" s="226" t="s">
        <v>1743</v>
      </c>
      <c r="G127" s="213"/>
      <c r="H127" s="213"/>
      <c r="I127" s="216"/>
      <c r="J127" s="227">
        <f>BK127</f>
        <v>0</v>
      </c>
      <c r="K127" s="213"/>
      <c r="L127" s="218"/>
      <c r="M127" s="219"/>
      <c r="N127" s="220"/>
      <c r="O127" s="220"/>
      <c r="P127" s="221">
        <f>SUM(P128:P179)</f>
        <v>0</v>
      </c>
      <c r="Q127" s="220"/>
      <c r="R127" s="221">
        <f>SUM(R128:R179)</f>
        <v>0.29149999999999998</v>
      </c>
      <c r="S127" s="220"/>
      <c r="T127" s="222">
        <f>SUM(T128:T179)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87</v>
      </c>
      <c r="AT127" s="224" t="s">
        <v>76</v>
      </c>
      <c r="AU127" s="224" t="s">
        <v>85</v>
      </c>
      <c r="AY127" s="223" t="s">
        <v>158</v>
      </c>
      <c r="BK127" s="225">
        <f>SUM(BK128:BK179)</f>
        <v>0</v>
      </c>
    </row>
    <row r="128" s="2" customFormat="1" ht="37.8" customHeight="1">
      <c r="A128" s="39"/>
      <c r="B128" s="40"/>
      <c r="C128" s="290" t="s">
        <v>85</v>
      </c>
      <c r="D128" s="290" t="s">
        <v>290</v>
      </c>
      <c r="E128" s="291" t="s">
        <v>1744</v>
      </c>
      <c r="F128" s="292" t="s">
        <v>1745</v>
      </c>
      <c r="G128" s="293" t="s">
        <v>1265</v>
      </c>
      <c r="H128" s="294">
        <v>1</v>
      </c>
      <c r="I128" s="295"/>
      <c r="J128" s="296">
        <f>ROUND(I128*H128,2)</f>
        <v>0</v>
      </c>
      <c r="K128" s="297"/>
      <c r="L128" s="298"/>
      <c r="M128" s="299" t="s">
        <v>1</v>
      </c>
      <c r="N128" s="300" t="s">
        <v>42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744</v>
      </c>
      <c r="AT128" s="240" t="s">
        <v>290</v>
      </c>
      <c r="AU128" s="240" t="s">
        <v>87</v>
      </c>
      <c r="AY128" s="18" t="s">
        <v>158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85</v>
      </c>
      <c r="BK128" s="241">
        <f>ROUND(I128*H128,2)</f>
        <v>0</v>
      </c>
      <c r="BL128" s="18" t="s">
        <v>498</v>
      </c>
      <c r="BM128" s="240" t="s">
        <v>1746</v>
      </c>
    </row>
    <row r="129" s="2" customFormat="1" ht="14.4" customHeight="1">
      <c r="A129" s="39"/>
      <c r="B129" s="40"/>
      <c r="C129" s="228" t="s">
        <v>87</v>
      </c>
      <c r="D129" s="228" t="s">
        <v>161</v>
      </c>
      <c r="E129" s="229" t="s">
        <v>1747</v>
      </c>
      <c r="F129" s="230" t="s">
        <v>1748</v>
      </c>
      <c r="G129" s="231" t="s">
        <v>1265</v>
      </c>
      <c r="H129" s="232">
        <v>45</v>
      </c>
      <c r="I129" s="233"/>
      <c r="J129" s="234">
        <f>ROUND(I129*H129,2)</f>
        <v>0</v>
      </c>
      <c r="K129" s="235"/>
      <c r="L129" s="45"/>
      <c r="M129" s="236" t="s">
        <v>1</v>
      </c>
      <c r="N129" s="237" t="s">
        <v>42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249</v>
      </c>
      <c r="AT129" s="240" t="s">
        <v>161</v>
      </c>
      <c r="AU129" s="240" t="s">
        <v>87</v>
      </c>
      <c r="AY129" s="18" t="s">
        <v>158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85</v>
      </c>
      <c r="BK129" s="241">
        <f>ROUND(I129*H129,2)</f>
        <v>0</v>
      </c>
      <c r="BL129" s="18" t="s">
        <v>249</v>
      </c>
      <c r="BM129" s="240" t="s">
        <v>1749</v>
      </c>
    </row>
    <row r="130" s="2" customFormat="1" ht="14.4" customHeight="1">
      <c r="A130" s="39"/>
      <c r="B130" s="40"/>
      <c r="C130" s="228" t="s">
        <v>159</v>
      </c>
      <c r="D130" s="228" t="s">
        <v>161</v>
      </c>
      <c r="E130" s="229" t="s">
        <v>1750</v>
      </c>
      <c r="F130" s="230" t="s">
        <v>1751</v>
      </c>
      <c r="G130" s="231" t="s">
        <v>1265</v>
      </c>
      <c r="H130" s="232">
        <v>4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42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249</v>
      </c>
      <c r="AT130" s="240" t="s">
        <v>161</v>
      </c>
      <c r="AU130" s="240" t="s">
        <v>87</v>
      </c>
      <c r="AY130" s="18" t="s">
        <v>158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85</v>
      </c>
      <c r="BK130" s="241">
        <f>ROUND(I130*H130,2)</f>
        <v>0</v>
      </c>
      <c r="BL130" s="18" t="s">
        <v>249</v>
      </c>
      <c r="BM130" s="240" t="s">
        <v>1752</v>
      </c>
    </row>
    <row r="131" s="2" customFormat="1" ht="14.4" customHeight="1">
      <c r="A131" s="39"/>
      <c r="B131" s="40"/>
      <c r="C131" s="228" t="s">
        <v>165</v>
      </c>
      <c r="D131" s="228" t="s">
        <v>161</v>
      </c>
      <c r="E131" s="229" t="s">
        <v>1753</v>
      </c>
      <c r="F131" s="230" t="s">
        <v>1754</v>
      </c>
      <c r="G131" s="231" t="s">
        <v>1265</v>
      </c>
      <c r="H131" s="232">
        <v>190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42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249</v>
      </c>
      <c r="AT131" s="240" t="s">
        <v>161</v>
      </c>
      <c r="AU131" s="240" t="s">
        <v>87</v>
      </c>
      <c r="AY131" s="18" t="s">
        <v>158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85</v>
      </c>
      <c r="BK131" s="241">
        <f>ROUND(I131*H131,2)</f>
        <v>0</v>
      </c>
      <c r="BL131" s="18" t="s">
        <v>249</v>
      </c>
      <c r="BM131" s="240" t="s">
        <v>1755</v>
      </c>
    </row>
    <row r="132" s="2" customFormat="1" ht="24.15" customHeight="1">
      <c r="A132" s="39"/>
      <c r="B132" s="40"/>
      <c r="C132" s="228" t="s">
        <v>188</v>
      </c>
      <c r="D132" s="228" t="s">
        <v>161</v>
      </c>
      <c r="E132" s="229" t="s">
        <v>1756</v>
      </c>
      <c r="F132" s="230" t="s">
        <v>1757</v>
      </c>
      <c r="G132" s="231" t="s">
        <v>1265</v>
      </c>
      <c r="H132" s="232">
        <v>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42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498</v>
      </c>
      <c r="AT132" s="240" t="s">
        <v>161</v>
      </c>
      <c r="AU132" s="240" t="s">
        <v>87</v>
      </c>
      <c r="AY132" s="18" t="s">
        <v>158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498</v>
      </c>
      <c r="BM132" s="240" t="s">
        <v>1758</v>
      </c>
    </row>
    <row r="133" s="2" customFormat="1" ht="14.4" customHeight="1">
      <c r="A133" s="39"/>
      <c r="B133" s="40"/>
      <c r="C133" s="290" t="s">
        <v>183</v>
      </c>
      <c r="D133" s="290" t="s">
        <v>290</v>
      </c>
      <c r="E133" s="291" t="s">
        <v>1759</v>
      </c>
      <c r="F133" s="292" t="s">
        <v>1760</v>
      </c>
      <c r="G133" s="293" t="s">
        <v>1265</v>
      </c>
      <c r="H133" s="294">
        <v>10</v>
      </c>
      <c r="I133" s="295"/>
      <c r="J133" s="296">
        <f>ROUND(I133*H133,2)</f>
        <v>0</v>
      </c>
      <c r="K133" s="297"/>
      <c r="L133" s="298"/>
      <c r="M133" s="299" t="s">
        <v>1</v>
      </c>
      <c r="N133" s="300" t="s">
        <v>42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744</v>
      </c>
      <c r="AT133" s="240" t="s">
        <v>290</v>
      </c>
      <c r="AU133" s="240" t="s">
        <v>87</v>
      </c>
      <c r="AY133" s="18" t="s">
        <v>158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85</v>
      </c>
      <c r="BK133" s="241">
        <f>ROUND(I133*H133,2)</f>
        <v>0</v>
      </c>
      <c r="BL133" s="18" t="s">
        <v>498</v>
      </c>
      <c r="BM133" s="240" t="s">
        <v>1761</v>
      </c>
    </row>
    <row r="134" s="2" customFormat="1" ht="14.4" customHeight="1">
      <c r="A134" s="39"/>
      <c r="B134" s="40"/>
      <c r="C134" s="290" t="s">
        <v>199</v>
      </c>
      <c r="D134" s="290" t="s">
        <v>290</v>
      </c>
      <c r="E134" s="291" t="s">
        <v>1762</v>
      </c>
      <c r="F134" s="292" t="s">
        <v>1763</v>
      </c>
      <c r="G134" s="293" t="s">
        <v>1265</v>
      </c>
      <c r="H134" s="294">
        <v>10</v>
      </c>
      <c r="I134" s="295"/>
      <c r="J134" s="296">
        <f>ROUND(I134*H134,2)</f>
        <v>0</v>
      </c>
      <c r="K134" s="297"/>
      <c r="L134" s="298"/>
      <c r="M134" s="299" t="s">
        <v>1</v>
      </c>
      <c r="N134" s="300" t="s">
        <v>42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744</v>
      </c>
      <c r="AT134" s="240" t="s">
        <v>290</v>
      </c>
      <c r="AU134" s="240" t="s">
        <v>87</v>
      </c>
      <c r="AY134" s="18" t="s">
        <v>158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85</v>
      </c>
      <c r="BK134" s="241">
        <f>ROUND(I134*H134,2)</f>
        <v>0</v>
      </c>
      <c r="BL134" s="18" t="s">
        <v>498</v>
      </c>
      <c r="BM134" s="240" t="s">
        <v>1764</v>
      </c>
    </row>
    <row r="135" s="2" customFormat="1" ht="37.8" customHeight="1">
      <c r="A135" s="39"/>
      <c r="B135" s="40"/>
      <c r="C135" s="290" t="s">
        <v>203</v>
      </c>
      <c r="D135" s="290" t="s">
        <v>290</v>
      </c>
      <c r="E135" s="291" t="s">
        <v>1765</v>
      </c>
      <c r="F135" s="292" t="s">
        <v>1766</v>
      </c>
      <c r="G135" s="293" t="s">
        <v>1265</v>
      </c>
      <c r="H135" s="294">
        <v>8</v>
      </c>
      <c r="I135" s="295"/>
      <c r="J135" s="296">
        <f>ROUND(I135*H135,2)</f>
        <v>0</v>
      </c>
      <c r="K135" s="297"/>
      <c r="L135" s="298"/>
      <c r="M135" s="299" t="s">
        <v>1</v>
      </c>
      <c r="N135" s="300" t="s">
        <v>42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744</v>
      </c>
      <c r="AT135" s="240" t="s">
        <v>290</v>
      </c>
      <c r="AU135" s="240" t="s">
        <v>87</v>
      </c>
      <c r="AY135" s="18" t="s">
        <v>158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85</v>
      </c>
      <c r="BK135" s="241">
        <f>ROUND(I135*H135,2)</f>
        <v>0</v>
      </c>
      <c r="BL135" s="18" t="s">
        <v>498</v>
      </c>
      <c r="BM135" s="240" t="s">
        <v>1767</v>
      </c>
    </row>
    <row r="136" s="2" customFormat="1" ht="14.4" customHeight="1">
      <c r="A136" s="39"/>
      <c r="B136" s="40"/>
      <c r="C136" s="290" t="s">
        <v>184</v>
      </c>
      <c r="D136" s="290" t="s">
        <v>290</v>
      </c>
      <c r="E136" s="291" t="s">
        <v>1768</v>
      </c>
      <c r="F136" s="292" t="s">
        <v>1769</v>
      </c>
      <c r="G136" s="293" t="s">
        <v>1265</v>
      </c>
      <c r="H136" s="294">
        <v>5</v>
      </c>
      <c r="I136" s="295"/>
      <c r="J136" s="296">
        <f>ROUND(I136*H136,2)</f>
        <v>0</v>
      </c>
      <c r="K136" s="297"/>
      <c r="L136" s="298"/>
      <c r="M136" s="299" t="s">
        <v>1</v>
      </c>
      <c r="N136" s="300" t="s">
        <v>42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744</v>
      </c>
      <c r="AT136" s="240" t="s">
        <v>290</v>
      </c>
      <c r="AU136" s="240" t="s">
        <v>87</v>
      </c>
      <c r="AY136" s="18" t="s">
        <v>158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85</v>
      </c>
      <c r="BK136" s="241">
        <f>ROUND(I136*H136,2)</f>
        <v>0</v>
      </c>
      <c r="BL136" s="18" t="s">
        <v>498</v>
      </c>
      <c r="BM136" s="240" t="s">
        <v>1770</v>
      </c>
    </row>
    <row r="137" s="2" customFormat="1" ht="14.4" customHeight="1">
      <c r="A137" s="39"/>
      <c r="B137" s="40"/>
      <c r="C137" s="228" t="s">
        <v>210</v>
      </c>
      <c r="D137" s="228" t="s">
        <v>161</v>
      </c>
      <c r="E137" s="229" t="s">
        <v>1771</v>
      </c>
      <c r="F137" s="230" t="s">
        <v>1772</v>
      </c>
      <c r="G137" s="231" t="s">
        <v>1265</v>
      </c>
      <c r="H137" s="232">
        <v>22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42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498</v>
      </c>
      <c r="AT137" s="240" t="s">
        <v>161</v>
      </c>
      <c r="AU137" s="240" t="s">
        <v>87</v>
      </c>
      <c r="AY137" s="18" t="s">
        <v>158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85</v>
      </c>
      <c r="BK137" s="241">
        <f>ROUND(I137*H137,2)</f>
        <v>0</v>
      </c>
      <c r="BL137" s="18" t="s">
        <v>498</v>
      </c>
      <c r="BM137" s="240" t="s">
        <v>1773</v>
      </c>
    </row>
    <row r="138" s="2" customFormat="1" ht="14.4" customHeight="1">
      <c r="A138" s="39"/>
      <c r="B138" s="40"/>
      <c r="C138" s="290" t="s">
        <v>216</v>
      </c>
      <c r="D138" s="290" t="s">
        <v>290</v>
      </c>
      <c r="E138" s="291" t="s">
        <v>1774</v>
      </c>
      <c r="F138" s="292" t="s">
        <v>1775</v>
      </c>
      <c r="G138" s="293" t="s">
        <v>1265</v>
      </c>
      <c r="H138" s="294">
        <v>25</v>
      </c>
      <c r="I138" s="295"/>
      <c r="J138" s="296">
        <f>ROUND(I138*H138,2)</f>
        <v>0</v>
      </c>
      <c r="K138" s="297"/>
      <c r="L138" s="298"/>
      <c r="M138" s="299" t="s">
        <v>1</v>
      </c>
      <c r="N138" s="300" t="s">
        <v>42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744</v>
      </c>
      <c r="AT138" s="240" t="s">
        <v>290</v>
      </c>
      <c r="AU138" s="240" t="s">
        <v>87</v>
      </c>
      <c r="AY138" s="18" t="s">
        <v>158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85</v>
      </c>
      <c r="BK138" s="241">
        <f>ROUND(I138*H138,2)</f>
        <v>0</v>
      </c>
      <c r="BL138" s="18" t="s">
        <v>498</v>
      </c>
      <c r="BM138" s="240" t="s">
        <v>1776</v>
      </c>
    </row>
    <row r="139" s="2" customFormat="1" ht="14.4" customHeight="1">
      <c r="A139" s="39"/>
      <c r="B139" s="40"/>
      <c r="C139" s="290" t="s">
        <v>220</v>
      </c>
      <c r="D139" s="290" t="s">
        <v>290</v>
      </c>
      <c r="E139" s="291" t="s">
        <v>1777</v>
      </c>
      <c r="F139" s="292" t="s">
        <v>1778</v>
      </c>
      <c r="G139" s="293" t="s">
        <v>1265</v>
      </c>
      <c r="H139" s="294">
        <v>15</v>
      </c>
      <c r="I139" s="295"/>
      <c r="J139" s="296">
        <f>ROUND(I139*H139,2)</f>
        <v>0</v>
      </c>
      <c r="K139" s="297"/>
      <c r="L139" s="298"/>
      <c r="M139" s="299" t="s">
        <v>1</v>
      </c>
      <c r="N139" s="300" t="s">
        <v>42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744</v>
      </c>
      <c r="AT139" s="240" t="s">
        <v>290</v>
      </c>
      <c r="AU139" s="240" t="s">
        <v>87</v>
      </c>
      <c r="AY139" s="18" t="s">
        <v>158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85</v>
      </c>
      <c r="BK139" s="241">
        <f>ROUND(I139*H139,2)</f>
        <v>0</v>
      </c>
      <c r="BL139" s="18" t="s">
        <v>498</v>
      </c>
      <c r="BM139" s="240" t="s">
        <v>1779</v>
      </c>
    </row>
    <row r="140" s="2" customFormat="1" ht="24.15" customHeight="1">
      <c r="A140" s="39"/>
      <c r="B140" s="40"/>
      <c r="C140" s="290" t="s">
        <v>227</v>
      </c>
      <c r="D140" s="290" t="s">
        <v>290</v>
      </c>
      <c r="E140" s="291" t="s">
        <v>1780</v>
      </c>
      <c r="F140" s="292" t="s">
        <v>1781</v>
      </c>
      <c r="G140" s="293" t="s">
        <v>1265</v>
      </c>
      <c r="H140" s="294">
        <v>6</v>
      </c>
      <c r="I140" s="295"/>
      <c r="J140" s="296">
        <f>ROUND(I140*H140,2)</f>
        <v>0</v>
      </c>
      <c r="K140" s="297"/>
      <c r="L140" s="298"/>
      <c r="M140" s="299" t="s">
        <v>1</v>
      </c>
      <c r="N140" s="300" t="s">
        <v>42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744</v>
      </c>
      <c r="AT140" s="240" t="s">
        <v>290</v>
      </c>
      <c r="AU140" s="240" t="s">
        <v>87</v>
      </c>
      <c r="AY140" s="18" t="s">
        <v>158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85</v>
      </c>
      <c r="BK140" s="241">
        <f>ROUND(I140*H140,2)</f>
        <v>0</v>
      </c>
      <c r="BL140" s="18" t="s">
        <v>498</v>
      </c>
      <c r="BM140" s="240" t="s">
        <v>1782</v>
      </c>
    </row>
    <row r="141" s="2" customFormat="1" ht="24.15" customHeight="1">
      <c r="A141" s="39"/>
      <c r="B141" s="40"/>
      <c r="C141" s="290" t="s">
        <v>236</v>
      </c>
      <c r="D141" s="290" t="s">
        <v>290</v>
      </c>
      <c r="E141" s="291" t="s">
        <v>1783</v>
      </c>
      <c r="F141" s="292" t="s">
        <v>1784</v>
      </c>
      <c r="G141" s="293" t="s">
        <v>1265</v>
      </c>
      <c r="H141" s="294">
        <v>1</v>
      </c>
      <c r="I141" s="295"/>
      <c r="J141" s="296">
        <f>ROUND(I141*H141,2)</f>
        <v>0</v>
      </c>
      <c r="K141" s="297"/>
      <c r="L141" s="298"/>
      <c r="M141" s="299" t="s">
        <v>1</v>
      </c>
      <c r="N141" s="300" t="s">
        <v>42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744</v>
      </c>
      <c r="AT141" s="240" t="s">
        <v>290</v>
      </c>
      <c r="AU141" s="240" t="s">
        <v>87</v>
      </c>
      <c r="AY141" s="18" t="s">
        <v>158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85</v>
      </c>
      <c r="BK141" s="241">
        <f>ROUND(I141*H141,2)</f>
        <v>0</v>
      </c>
      <c r="BL141" s="18" t="s">
        <v>498</v>
      </c>
      <c r="BM141" s="240" t="s">
        <v>1785</v>
      </c>
    </row>
    <row r="142" s="2" customFormat="1" ht="14.4" customHeight="1">
      <c r="A142" s="39"/>
      <c r="B142" s="40"/>
      <c r="C142" s="290" t="s">
        <v>8</v>
      </c>
      <c r="D142" s="290" t="s">
        <v>290</v>
      </c>
      <c r="E142" s="291" t="s">
        <v>1786</v>
      </c>
      <c r="F142" s="292" t="s">
        <v>1787</v>
      </c>
      <c r="G142" s="293" t="s">
        <v>1265</v>
      </c>
      <c r="H142" s="294">
        <v>2</v>
      </c>
      <c r="I142" s="295"/>
      <c r="J142" s="296">
        <f>ROUND(I142*H142,2)</f>
        <v>0</v>
      </c>
      <c r="K142" s="297"/>
      <c r="L142" s="298"/>
      <c r="M142" s="299" t="s">
        <v>1</v>
      </c>
      <c r="N142" s="300" t="s">
        <v>42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744</v>
      </c>
      <c r="AT142" s="240" t="s">
        <v>290</v>
      </c>
      <c r="AU142" s="240" t="s">
        <v>87</v>
      </c>
      <c r="AY142" s="18" t="s">
        <v>158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85</v>
      </c>
      <c r="BK142" s="241">
        <f>ROUND(I142*H142,2)</f>
        <v>0</v>
      </c>
      <c r="BL142" s="18" t="s">
        <v>498</v>
      </c>
      <c r="BM142" s="240" t="s">
        <v>1788</v>
      </c>
    </row>
    <row r="143" s="2" customFormat="1" ht="24.15" customHeight="1">
      <c r="A143" s="39"/>
      <c r="B143" s="40"/>
      <c r="C143" s="228" t="s">
        <v>249</v>
      </c>
      <c r="D143" s="228" t="s">
        <v>161</v>
      </c>
      <c r="E143" s="229" t="s">
        <v>1789</v>
      </c>
      <c r="F143" s="230" t="s">
        <v>1790</v>
      </c>
      <c r="G143" s="231" t="s">
        <v>223</v>
      </c>
      <c r="H143" s="232">
        <v>700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42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249</v>
      </c>
      <c r="AT143" s="240" t="s">
        <v>161</v>
      </c>
      <c r="AU143" s="240" t="s">
        <v>87</v>
      </c>
      <c r="AY143" s="18" t="s">
        <v>158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85</v>
      </c>
      <c r="BK143" s="241">
        <f>ROUND(I143*H143,2)</f>
        <v>0</v>
      </c>
      <c r="BL143" s="18" t="s">
        <v>249</v>
      </c>
      <c r="BM143" s="240" t="s">
        <v>1791</v>
      </c>
    </row>
    <row r="144" s="2" customFormat="1" ht="14.4" customHeight="1">
      <c r="A144" s="39"/>
      <c r="B144" s="40"/>
      <c r="C144" s="290" t="s">
        <v>259</v>
      </c>
      <c r="D144" s="290" t="s">
        <v>290</v>
      </c>
      <c r="E144" s="291" t="s">
        <v>1792</v>
      </c>
      <c r="F144" s="292" t="s">
        <v>1793</v>
      </c>
      <c r="G144" s="293" t="s">
        <v>1794</v>
      </c>
      <c r="H144" s="294">
        <v>0.34999999999999998</v>
      </c>
      <c r="I144" s="295"/>
      <c r="J144" s="296">
        <f>ROUND(I144*H144,2)</f>
        <v>0</v>
      </c>
      <c r="K144" s="297"/>
      <c r="L144" s="298"/>
      <c r="M144" s="299" t="s">
        <v>1</v>
      </c>
      <c r="N144" s="300" t="s">
        <v>42</v>
      </c>
      <c r="O144" s="92"/>
      <c r="P144" s="238">
        <f>O144*H144</f>
        <v>0</v>
      </c>
      <c r="Q144" s="238">
        <v>0.12</v>
      </c>
      <c r="R144" s="238">
        <f>Q144*H144</f>
        <v>0.041999999999999996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336</v>
      </c>
      <c r="AT144" s="240" t="s">
        <v>290</v>
      </c>
      <c r="AU144" s="240" t="s">
        <v>87</v>
      </c>
      <c r="AY144" s="18" t="s">
        <v>158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85</v>
      </c>
      <c r="BK144" s="241">
        <f>ROUND(I144*H144,2)</f>
        <v>0</v>
      </c>
      <c r="BL144" s="18" t="s">
        <v>249</v>
      </c>
      <c r="BM144" s="240" t="s">
        <v>1795</v>
      </c>
    </row>
    <row r="145" s="13" customFormat="1">
      <c r="A145" s="13"/>
      <c r="B145" s="242"/>
      <c r="C145" s="243"/>
      <c r="D145" s="244" t="s">
        <v>167</v>
      </c>
      <c r="E145" s="243"/>
      <c r="F145" s="246" t="s">
        <v>1796</v>
      </c>
      <c r="G145" s="243"/>
      <c r="H145" s="247">
        <v>0.34999999999999998</v>
      </c>
      <c r="I145" s="248"/>
      <c r="J145" s="243"/>
      <c r="K145" s="243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167</v>
      </c>
      <c r="AU145" s="253" t="s">
        <v>87</v>
      </c>
      <c r="AV145" s="13" t="s">
        <v>87</v>
      </c>
      <c r="AW145" s="13" t="s">
        <v>4</v>
      </c>
      <c r="AX145" s="13" t="s">
        <v>85</v>
      </c>
      <c r="AY145" s="253" t="s">
        <v>158</v>
      </c>
    </row>
    <row r="146" s="2" customFormat="1" ht="14.4" customHeight="1">
      <c r="A146" s="39"/>
      <c r="B146" s="40"/>
      <c r="C146" s="290" t="s">
        <v>269</v>
      </c>
      <c r="D146" s="290" t="s">
        <v>290</v>
      </c>
      <c r="E146" s="291" t="s">
        <v>1797</v>
      </c>
      <c r="F146" s="292" t="s">
        <v>1798</v>
      </c>
      <c r="G146" s="293" t="s">
        <v>1794</v>
      </c>
      <c r="H146" s="294">
        <v>0.34999999999999998</v>
      </c>
      <c r="I146" s="295"/>
      <c r="J146" s="296">
        <f>ROUND(I146*H146,2)</f>
        <v>0</v>
      </c>
      <c r="K146" s="297"/>
      <c r="L146" s="298"/>
      <c r="M146" s="299" t="s">
        <v>1</v>
      </c>
      <c r="N146" s="300" t="s">
        <v>42</v>
      </c>
      <c r="O146" s="92"/>
      <c r="P146" s="238">
        <f>O146*H146</f>
        <v>0</v>
      </c>
      <c r="Q146" s="238">
        <v>0.17000000000000001</v>
      </c>
      <c r="R146" s="238">
        <f>Q146*H146</f>
        <v>0.059499999999999997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336</v>
      </c>
      <c r="AT146" s="240" t="s">
        <v>290</v>
      </c>
      <c r="AU146" s="240" t="s">
        <v>87</v>
      </c>
      <c r="AY146" s="18" t="s">
        <v>158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85</v>
      </c>
      <c r="BK146" s="241">
        <f>ROUND(I146*H146,2)</f>
        <v>0</v>
      </c>
      <c r="BL146" s="18" t="s">
        <v>249</v>
      </c>
      <c r="BM146" s="240" t="s">
        <v>1799</v>
      </c>
    </row>
    <row r="147" s="13" customFormat="1">
      <c r="A147" s="13"/>
      <c r="B147" s="242"/>
      <c r="C147" s="243"/>
      <c r="D147" s="244" t="s">
        <v>167</v>
      </c>
      <c r="E147" s="243"/>
      <c r="F147" s="246" t="s">
        <v>1796</v>
      </c>
      <c r="G147" s="243"/>
      <c r="H147" s="247">
        <v>0.34999999999999998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167</v>
      </c>
      <c r="AU147" s="253" t="s">
        <v>87</v>
      </c>
      <c r="AV147" s="13" t="s">
        <v>87</v>
      </c>
      <c r="AW147" s="13" t="s">
        <v>4</v>
      </c>
      <c r="AX147" s="13" t="s">
        <v>85</v>
      </c>
      <c r="AY147" s="253" t="s">
        <v>158</v>
      </c>
    </row>
    <row r="148" s="2" customFormat="1" ht="24.15" customHeight="1">
      <c r="A148" s="39"/>
      <c r="B148" s="40"/>
      <c r="C148" s="228" t="s">
        <v>276</v>
      </c>
      <c r="D148" s="228" t="s">
        <v>161</v>
      </c>
      <c r="E148" s="229" t="s">
        <v>1800</v>
      </c>
      <c r="F148" s="230" t="s">
        <v>1801</v>
      </c>
      <c r="G148" s="231" t="s">
        <v>223</v>
      </c>
      <c r="H148" s="232">
        <v>100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42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249</v>
      </c>
      <c r="AT148" s="240" t="s">
        <v>161</v>
      </c>
      <c r="AU148" s="240" t="s">
        <v>87</v>
      </c>
      <c r="AY148" s="18" t="s">
        <v>158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85</v>
      </c>
      <c r="BK148" s="241">
        <f>ROUND(I148*H148,2)</f>
        <v>0</v>
      </c>
      <c r="BL148" s="18" t="s">
        <v>249</v>
      </c>
      <c r="BM148" s="240" t="s">
        <v>1802</v>
      </c>
    </row>
    <row r="149" s="2" customFormat="1" ht="14.4" customHeight="1">
      <c r="A149" s="39"/>
      <c r="B149" s="40"/>
      <c r="C149" s="290" t="s">
        <v>282</v>
      </c>
      <c r="D149" s="290" t="s">
        <v>290</v>
      </c>
      <c r="E149" s="291" t="s">
        <v>1803</v>
      </c>
      <c r="F149" s="292" t="s">
        <v>1804</v>
      </c>
      <c r="G149" s="293" t="s">
        <v>1794</v>
      </c>
      <c r="H149" s="294">
        <v>0.10000000000000001</v>
      </c>
      <c r="I149" s="295"/>
      <c r="J149" s="296">
        <f>ROUND(I149*H149,2)</f>
        <v>0</v>
      </c>
      <c r="K149" s="297"/>
      <c r="L149" s="298"/>
      <c r="M149" s="299" t="s">
        <v>1</v>
      </c>
      <c r="N149" s="300" t="s">
        <v>42</v>
      </c>
      <c r="O149" s="92"/>
      <c r="P149" s="238">
        <f>O149*H149</f>
        <v>0</v>
      </c>
      <c r="Q149" s="238">
        <v>0.25</v>
      </c>
      <c r="R149" s="238">
        <f>Q149*H149</f>
        <v>0.025000000000000001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336</v>
      </c>
      <c r="AT149" s="240" t="s">
        <v>290</v>
      </c>
      <c r="AU149" s="240" t="s">
        <v>87</v>
      </c>
      <c r="AY149" s="18" t="s">
        <v>158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85</v>
      </c>
      <c r="BK149" s="241">
        <f>ROUND(I149*H149,2)</f>
        <v>0</v>
      </c>
      <c r="BL149" s="18" t="s">
        <v>249</v>
      </c>
      <c r="BM149" s="240" t="s">
        <v>1805</v>
      </c>
    </row>
    <row r="150" s="13" customFormat="1">
      <c r="A150" s="13"/>
      <c r="B150" s="242"/>
      <c r="C150" s="243"/>
      <c r="D150" s="244" t="s">
        <v>167</v>
      </c>
      <c r="E150" s="243"/>
      <c r="F150" s="246" t="s">
        <v>1806</v>
      </c>
      <c r="G150" s="243"/>
      <c r="H150" s="247">
        <v>0.10000000000000001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167</v>
      </c>
      <c r="AU150" s="253" t="s">
        <v>87</v>
      </c>
      <c r="AV150" s="13" t="s">
        <v>87</v>
      </c>
      <c r="AW150" s="13" t="s">
        <v>4</v>
      </c>
      <c r="AX150" s="13" t="s">
        <v>85</v>
      </c>
      <c r="AY150" s="253" t="s">
        <v>158</v>
      </c>
    </row>
    <row r="151" s="2" customFormat="1" ht="24.15" customHeight="1">
      <c r="A151" s="39"/>
      <c r="B151" s="40"/>
      <c r="C151" s="228" t="s">
        <v>7</v>
      </c>
      <c r="D151" s="228" t="s">
        <v>161</v>
      </c>
      <c r="E151" s="229" t="s">
        <v>1807</v>
      </c>
      <c r="F151" s="230" t="s">
        <v>1808</v>
      </c>
      <c r="G151" s="231" t="s">
        <v>223</v>
      </c>
      <c r="H151" s="232">
        <v>300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42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249</v>
      </c>
      <c r="AT151" s="240" t="s">
        <v>161</v>
      </c>
      <c r="AU151" s="240" t="s">
        <v>87</v>
      </c>
      <c r="AY151" s="18" t="s">
        <v>158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85</v>
      </c>
      <c r="BK151" s="241">
        <f>ROUND(I151*H151,2)</f>
        <v>0</v>
      </c>
      <c r="BL151" s="18" t="s">
        <v>249</v>
      </c>
      <c r="BM151" s="240" t="s">
        <v>1809</v>
      </c>
    </row>
    <row r="152" s="2" customFormat="1" ht="14.4" customHeight="1">
      <c r="A152" s="39"/>
      <c r="B152" s="40"/>
      <c r="C152" s="290" t="s">
        <v>289</v>
      </c>
      <c r="D152" s="290" t="s">
        <v>290</v>
      </c>
      <c r="E152" s="291" t="s">
        <v>1810</v>
      </c>
      <c r="F152" s="292" t="s">
        <v>1811</v>
      </c>
      <c r="G152" s="293" t="s">
        <v>1794</v>
      </c>
      <c r="H152" s="294">
        <v>0.10000000000000001</v>
      </c>
      <c r="I152" s="295"/>
      <c r="J152" s="296">
        <f>ROUND(I152*H152,2)</f>
        <v>0</v>
      </c>
      <c r="K152" s="297"/>
      <c r="L152" s="298"/>
      <c r="M152" s="299" t="s">
        <v>1</v>
      </c>
      <c r="N152" s="300" t="s">
        <v>42</v>
      </c>
      <c r="O152" s="92"/>
      <c r="P152" s="238">
        <f>O152*H152</f>
        <v>0</v>
      </c>
      <c r="Q152" s="238">
        <v>0.34000000000000002</v>
      </c>
      <c r="R152" s="238">
        <f>Q152*H152</f>
        <v>0.034000000000000002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336</v>
      </c>
      <c r="AT152" s="240" t="s">
        <v>290</v>
      </c>
      <c r="AU152" s="240" t="s">
        <v>87</v>
      </c>
      <c r="AY152" s="18" t="s">
        <v>158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85</v>
      </c>
      <c r="BK152" s="241">
        <f>ROUND(I152*H152,2)</f>
        <v>0</v>
      </c>
      <c r="BL152" s="18" t="s">
        <v>249</v>
      </c>
      <c r="BM152" s="240" t="s">
        <v>1812</v>
      </c>
    </row>
    <row r="153" s="13" customFormat="1">
      <c r="A153" s="13"/>
      <c r="B153" s="242"/>
      <c r="C153" s="243"/>
      <c r="D153" s="244" t="s">
        <v>167</v>
      </c>
      <c r="E153" s="243"/>
      <c r="F153" s="246" t="s">
        <v>1806</v>
      </c>
      <c r="G153" s="243"/>
      <c r="H153" s="247">
        <v>0.10000000000000001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167</v>
      </c>
      <c r="AU153" s="253" t="s">
        <v>87</v>
      </c>
      <c r="AV153" s="13" t="s">
        <v>87</v>
      </c>
      <c r="AW153" s="13" t="s">
        <v>4</v>
      </c>
      <c r="AX153" s="13" t="s">
        <v>85</v>
      </c>
      <c r="AY153" s="253" t="s">
        <v>158</v>
      </c>
    </row>
    <row r="154" s="2" customFormat="1" ht="14.4" customHeight="1">
      <c r="A154" s="39"/>
      <c r="B154" s="40"/>
      <c r="C154" s="290" t="s">
        <v>295</v>
      </c>
      <c r="D154" s="290" t="s">
        <v>290</v>
      </c>
      <c r="E154" s="291" t="s">
        <v>1813</v>
      </c>
      <c r="F154" s="292" t="s">
        <v>1814</v>
      </c>
      <c r="G154" s="293" t="s">
        <v>1794</v>
      </c>
      <c r="H154" s="294">
        <v>0.20000000000000001</v>
      </c>
      <c r="I154" s="295"/>
      <c r="J154" s="296">
        <f>ROUND(I154*H154,2)</f>
        <v>0</v>
      </c>
      <c r="K154" s="297"/>
      <c r="L154" s="298"/>
      <c r="M154" s="299" t="s">
        <v>1</v>
      </c>
      <c r="N154" s="300" t="s">
        <v>42</v>
      </c>
      <c r="O154" s="92"/>
      <c r="P154" s="238">
        <f>O154*H154</f>
        <v>0</v>
      </c>
      <c r="Q154" s="238">
        <v>0.53000000000000003</v>
      </c>
      <c r="R154" s="238">
        <f>Q154*H154</f>
        <v>0.10600000000000001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336</v>
      </c>
      <c r="AT154" s="240" t="s">
        <v>290</v>
      </c>
      <c r="AU154" s="240" t="s">
        <v>87</v>
      </c>
      <c r="AY154" s="18" t="s">
        <v>158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85</v>
      </c>
      <c r="BK154" s="241">
        <f>ROUND(I154*H154,2)</f>
        <v>0</v>
      </c>
      <c r="BL154" s="18" t="s">
        <v>249</v>
      </c>
      <c r="BM154" s="240" t="s">
        <v>1815</v>
      </c>
    </row>
    <row r="155" s="13" customFormat="1">
      <c r="A155" s="13"/>
      <c r="B155" s="242"/>
      <c r="C155" s="243"/>
      <c r="D155" s="244" t="s">
        <v>167</v>
      </c>
      <c r="E155" s="243"/>
      <c r="F155" s="246" t="s">
        <v>1816</v>
      </c>
      <c r="G155" s="243"/>
      <c r="H155" s="247">
        <v>0.20000000000000001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167</v>
      </c>
      <c r="AU155" s="253" t="s">
        <v>87</v>
      </c>
      <c r="AV155" s="13" t="s">
        <v>87</v>
      </c>
      <c r="AW155" s="13" t="s">
        <v>4</v>
      </c>
      <c r="AX155" s="13" t="s">
        <v>85</v>
      </c>
      <c r="AY155" s="253" t="s">
        <v>158</v>
      </c>
    </row>
    <row r="156" s="2" customFormat="1" ht="24.15" customHeight="1">
      <c r="A156" s="39"/>
      <c r="B156" s="40"/>
      <c r="C156" s="228" t="s">
        <v>301</v>
      </c>
      <c r="D156" s="228" t="s">
        <v>161</v>
      </c>
      <c r="E156" s="229" t="s">
        <v>1817</v>
      </c>
      <c r="F156" s="230" t="s">
        <v>1818</v>
      </c>
      <c r="G156" s="231" t="s">
        <v>223</v>
      </c>
      <c r="H156" s="232">
        <v>100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42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249</v>
      </c>
      <c r="AT156" s="240" t="s">
        <v>161</v>
      </c>
      <c r="AU156" s="240" t="s">
        <v>87</v>
      </c>
      <c r="AY156" s="18" t="s">
        <v>158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85</v>
      </c>
      <c r="BK156" s="241">
        <f>ROUND(I156*H156,2)</f>
        <v>0</v>
      </c>
      <c r="BL156" s="18" t="s">
        <v>249</v>
      </c>
      <c r="BM156" s="240" t="s">
        <v>1819</v>
      </c>
    </row>
    <row r="157" s="2" customFormat="1" ht="14.4" customHeight="1">
      <c r="A157" s="39"/>
      <c r="B157" s="40"/>
      <c r="C157" s="290" t="s">
        <v>305</v>
      </c>
      <c r="D157" s="290" t="s">
        <v>290</v>
      </c>
      <c r="E157" s="291" t="s">
        <v>1820</v>
      </c>
      <c r="F157" s="292" t="s">
        <v>1821</v>
      </c>
      <c r="G157" s="293" t="s">
        <v>1794</v>
      </c>
      <c r="H157" s="294">
        <v>0.10000000000000001</v>
      </c>
      <c r="I157" s="295"/>
      <c r="J157" s="296">
        <f>ROUND(I157*H157,2)</f>
        <v>0</v>
      </c>
      <c r="K157" s="297"/>
      <c r="L157" s="298"/>
      <c r="M157" s="299" t="s">
        <v>1</v>
      </c>
      <c r="N157" s="300" t="s">
        <v>42</v>
      </c>
      <c r="O157" s="92"/>
      <c r="P157" s="238">
        <f>O157*H157</f>
        <v>0</v>
      </c>
      <c r="Q157" s="238">
        <v>0.25</v>
      </c>
      <c r="R157" s="238">
        <f>Q157*H157</f>
        <v>0.025000000000000001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336</v>
      </c>
      <c r="AT157" s="240" t="s">
        <v>290</v>
      </c>
      <c r="AU157" s="240" t="s">
        <v>87</v>
      </c>
      <c r="AY157" s="18" t="s">
        <v>158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85</v>
      </c>
      <c r="BK157" s="241">
        <f>ROUND(I157*H157,2)</f>
        <v>0</v>
      </c>
      <c r="BL157" s="18" t="s">
        <v>249</v>
      </c>
      <c r="BM157" s="240" t="s">
        <v>1822</v>
      </c>
    </row>
    <row r="158" s="13" customFormat="1">
      <c r="A158" s="13"/>
      <c r="B158" s="242"/>
      <c r="C158" s="243"/>
      <c r="D158" s="244" t="s">
        <v>167</v>
      </c>
      <c r="E158" s="243"/>
      <c r="F158" s="246" t="s">
        <v>1806</v>
      </c>
      <c r="G158" s="243"/>
      <c r="H158" s="247">
        <v>0.10000000000000001</v>
      </c>
      <c r="I158" s="248"/>
      <c r="J158" s="243"/>
      <c r="K158" s="243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167</v>
      </c>
      <c r="AU158" s="253" t="s">
        <v>87</v>
      </c>
      <c r="AV158" s="13" t="s">
        <v>87</v>
      </c>
      <c r="AW158" s="13" t="s">
        <v>4</v>
      </c>
      <c r="AX158" s="13" t="s">
        <v>85</v>
      </c>
      <c r="AY158" s="253" t="s">
        <v>158</v>
      </c>
    </row>
    <row r="159" s="2" customFormat="1" ht="14.4" customHeight="1">
      <c r="A159" s="39"/>
      <c r="B159" s="40"/>
      <c r="C159" s="290" t="s">
        <v>309</v>
      </c>
      <c r="D159" s="290" t="s">
        <v>290</v>
      </c>
      <c r="E159" s="291" t="s">
        <v>1823</v>
      </c>
      <c r="F159" s="292" t="s">
        <v>1824</v>
      </c>
      <c r="G159" s="293" t="s">
        <v>223</v>
      </c>
      <c r="H159" s="294">
        <v>35</v>
      </c>
      <c r="I159" s="295"/>
      <c r="J159" s="296">
        <f>ROUND(I159*H159,2)</f>
        <v>0</v>
      </c>
      <c r="K159" s="297"/>
      <c r="L159" s="298"/>
      <c r="M159" s="299" t="s">
        <v>1</v>
      </c>
      <c r="N159" s="300" t="s">
        <v>42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336</v>
      </c>
      <c r="AT159" s="240" t="s">
        <v>290</v>
      </c>
      <c r="AU159" s="240" t="s">
        <v>87</v>
      </c>
      <c r="AY159" s="18" t="s">
        <v>158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85</v>
      </c>
      <c r="BK159" s="241">
        <f>ROUND(I159*H159,2)</f>
        <v>0</v>
      </c>
      <c r="BL159" s="18" t="s">
        <v>249</v>
      </c>
      <c r="BM159" s="240" t="s">
        <v>1825</v>
      </c>
    </row>
    <row r="160" s="2" customFormat="1" ht="14.4" customHeight="1">
      <c r="A160" s="39"/>
      <c r="B160" s="40"/>
      <c r="C160" s="290" t="s">
        <v>314</v>
      </c>
      <c r="D160" s="290" t="s">
        <v>290</v>
      </c>
      <c r="E160" s="291" t="s">
        <v>1826</v>
      </c>
      <c r="F160" s="292" t="s">
        <v>1827</v>
      </c>
      <c r="G160" s="293" t="s">
        <v>223</v>
      </c>
      <c r="H160" s="294">
        <v>40</v>
      </c>
      <c r="I160" s="295"/>
      <c r="J160" s="296">
        <f>ROUND(I160*H160,2)</f>
        <v>0</v>
      </c>
      <c r="K160" s="297"/>
      <c r="L160" s="298"/>
      <c r="M160" s="299" t="s">
        <v>1</v>
      </c>
      <c r="N160" s="300" t="s">
        <v>42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336</v>
      </c>
      <c r="AT160" s="240" t="s">
        <v>290</v>
      </c>
      <c r="AU160" s="240" t="s">
        <v>87</v>
      </c>
      <c r="AY160" s="18" t="s">
        <v>158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85</v>
      </c>
      <c r="BK160" s="241">
        <f>ROUND(I160*H160,2)</f>
        <v>0</v>
      </c>
      <c r="BL160" s="18" t="s">
        <v>249</v>
      </c>
      <c r="BM160" s="240" t="s">
        <v>1828</v>
      </c>
    </row>
    <row r="161" s="2" customFormat="1" ht="14.4" customHeight="1">
      <c r="A161" s="39"/>
      <c r="B161" s="40"/>
      <c r="C161" s="228" t="s">
        <v>318</v>
      </c>
      <c r="D161" s="228" t="s">
        <v>161</v>
      </c>
      <c r="E161" s="229" t="s">
        <v>1829</v>
      </c>
      <c r="F161" s="230" t="s">
        <v>1830</v>
      </c>
      <c r="G161" s="231" t="s">
        <v>223</v>
      </c>
      <c r="H161" s="232">
        <v>75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42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249</v>
      </c>
      <c r="AT161" s="240" t="s">
        <v>161</v>
      </c>
      <c r="AU161" s="240" t="s">
        <v>87</v>
      </c>
      <c r="AY161" s="18" t="s">
        <v>158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85</v>
      </c>
      <c r="BK161" s="241">
        <f>ROUND(I161*H161,2)</f>
        <v>0</v>
      </c>
      <c r="BL161" s="18" t="s">
        <v>249</v>
      </c>
      <c r="BM161" s="240" t="s">
        <v>1831</v>
      </c>
    </row>
    <row r="162" s="2" customFormat="1" ht="14.4" customHeight="1">
      <c r="A162" s="39"/>
      <c r="B162" s="40"/>
      <c r="C162" s="228" t="s">
        <v>322</v>
      </c>
      <c r="D162" s="228" t="s">
        <v>161</v>
      </c>
      <c r="E162" s="229" t="s">
        <v>1832</v>
      </c>
      <c r="F162" s="230" t="s">
        <v>1833</v>
      </c>
      <c r="G162" s="231" t="s">
        <v>1265</v>
      </c>
      <c r="H162" s="232">
        <v>6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42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498</v>
      </c>
      <c r="AT162" s="240" t="s">
        <v>161</v>
      </c>
      <c r="AU162" s="240" t="s">
        <v>87</v>
      </c>
      <c r="AY162" s="18" t="s">
        <v>158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85</v>
      </c>
      <c r="BK162" s="241">
        <f>ROUND(I162*H162,2)</f>
        <v>0</v>
      </c>
      <c r="BL162" s="18" t="s">
        <v>498</v>
      </c>
      <c r="BM162" s="240" t="s">
        <v>1834</v>
      </c>
    </row>
    <row r="163" s="2" customFormat="1" ht="14.4" customHeight="1">
      <c r="A163" s="39"/>
      <c r="B163" s="40"/>
      <c r="C163" s="290" t="s">
        <v>327</v>
      </c>
      <c r="D163" s="290" t="s">
        <v>290</v>
      </c>
      <c r="E163" s="291" t="s">
        <v>1835</v>
      </c>
      <c r="F163" s="292" t="s">
        <v>1836</v>
      </c>
      <c r="G163" s="293" t="s">
        <v>1265</v>
      </c>
      <c r="H163" s="294">
        <v>4</v>
      </c>
      <c r="I163" s="295"/>
      <c r="J163" s="296">
        <f>ROUND(I163*H163,2)</f>
        <v>0</v>
      </c>
      <c r="K163" s="297"/>
      <c r="L163" s="298"/>
      <c r="M163" s="299" t="s">
        <v>1</v>
      </c>
      <c r="N163" s="300" t="s">
        <v>42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744</v>
      </c>
      <c r="AT163" s="240" t="s">
        <v>290</v>
      </c>
      <c r="AU163" s="240" t="s">
        <v>87</v>
      </c>
      <c r="AY163" s="18" t="s">
        <v>158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85</v>
      </c>
      <c r="BK163" s="241">
        <f>ROUND(I163*H163,2)</f>
        <v>0</v>
      </c>
      <c r="BL163" s="18" t="s">
        <v>498</v>
      </c>
      <c r="BM163" s="240" t="s">
        <v>1837</v>
      </c>
    </row>
    <row r="164" s="2" customFormat="1" ht="14.4" customHeight="1">
      <c r="A164" s="39"/>
      <c r="B164" s="40"/>
      <c r="C164" s="290" t="s">
        <v>332</v>
      </c>
      <c r="D164" s="290" t="s">
        <v>290</v>
      </c>
      <c r="E164" s="291" t="s">
        <v>1838</v>
      </c>
      <c r="F164" s="292" t="s">
        <v>1839</v>
      </c>
      <c r="G164" s="293" t="s">
        <v>1265</v>
      </c>
      <c r="H164" s="294">
        <v>4</v>
      </c>
      <c r="I164" s="295"/>
      <c r="J164" s="296">
        <f>ROUND(I164*H164,2)</f>
        <v>0</v>
      </c>
      <c r="K164" s="297"/>
      <c r="L164" s="298"/>
      <c r="M164" s="299" t="s">
        <v>1</v>
      </c>
      <c r="N164" s="300" t="s">
        <v>42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744</v>
      </c>
      <c r="AT164" s="240" t="s">
        <v>290</v>
      </c>
      <c r="AU164" s="240" t="s">
        <v>87</v>
      </c>
      <c r="AY164" s="18" t="s">
        <v>158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85</v>
      </c>
      <c r="BK164" s="241">
        <f>ROUND(I164*H164,2)</f>
        <v>0</v>
      </c>
      <c r="BL164" s="18" t="s">
        <v>498</v>
      </c>
      <c r="BM164" s="240" t="s">
        <v>1840</v>
      </c>
    </row>
    <row r="165" s="2" customFormat="1" ht="14.4" customHeight="1">
      <c r="A165" s="39"/>
      <c r="B165" s="40"/>
      <c r="C165" s="290" t="s">
        <v>336</v>
      </c>
      <c r="D165" s="290" t="s">
        <v>290</v>
      </c>
      <c r="E165" s="291" t="s">
        <v>1841</v>
      </c>
      <c r="F165" s="292" t="s">
        <v>1842</v>
      </c>
      <c r="G165" s="293" t="s">
        <v>1265</v>
      </c>
      <c r="H165" s="294">
        <v>1</v>
      </c>
      <c r="I165" s="295"/>
      <c r="J165" s="296">
        <f>ROUND(I165*H165,2)</f>
        <v>0</v>
      </c>
      <c r="K165" s="297"/>
      <c r="L165" s="298"/>
      <c r="M165" s="299" t="s">
        <v>1</v>
      </c>
      <c r="N165" s="300" t="s">
        <v>42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744</v>
      </c>
      <c r="AT165" s="240" t="s">
        <v>290</v>
      </c>
      <c r="AU165" s="240" t="s">
        <v>87</v>
      </c>
      <c r="AY165" s="18" t="s">
        <v>158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85</v>
      </c>
      <c r="BK165" s="241">
        <f>ROUND(I165*H165,2)</f>
        <v>0</v>
      </c>
      <c r="BL165" s="18" t="s">
        <v>498</v>
      </c>
      <c r="BM165" s="240" t="s">
        <v>1843</v>
      </c>
    </row>
    <row r="166" s="2" customFormat="1" ht="14.4" customHeight="1">
      <c r="A166" s="39"/>
      <c r="B166" s="40"/>
      <c r="C166" s="228" t="s">
        <v>340</v>
      </c>
      <c r="D166" s="228" t="s">
        <v>161</v>
      </c>
      <c r="E166" s="229" t="s">
        <v>1844</v>
      </c>
      <c r="F166" s="230" t="s">
        <v>1845</v>
      </c>
      <c r="G166" s="231" t="s">
        <v>1265</v>
      </c>
      <c r="H166" s="232">
        <v>9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42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498</v>
      </c>
      <c r="AT166" s="240" t="s">
        <v>161</v>
      </c>
      <c r="AU166" s="240" t="s">
        <v>87</v>
      </c>
      <c r="AY166" s="18" t="s">
        <v>158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85</v>
      </c>
      <c r="BK166" s="241">
        <f>ROUND(I166*H166,2)</f>
        <v>0</v>
      </c>
      <c r="BL166" s="18" t="s">
        <v>498</v>
      </c>
      <c r="BM166" s="240" t="s">
        <v>1846</v>
      </c>
    </row>
    <row r="167" s="2" customFormat="1" ht="14.4" customHeight="1">
      <c r="A167" s="39"/>
      <c r="B167" s="40"/>
      <c r="C167" s="290" t="s">
        <v>344</v>
      </c>
      <c r="D167" s="290" t="s">
        <v>290</v>
      </c>
      <c r="E167" s="291" t="s">
        <v>1847</v>
      </c>
      <c r="F167" s="292" t="s">
        <v>1848</v>
      </c>
      <c r="G167" s="293" t="s">
        <v>1265</v>
      </c>
      <c r="H167" s="294">
        <v>1</v>
      </c>
      <c r="I167" s="295"/>
      <c r="J167" s="296">
        <f>ROUND(I167*H167,2)</f>
        <v>0</v>
      </c>
      <c r="K167" s="297"/>
      <c r="L167" s="298"/>
      <c r="M167" s="299" t="s">
        <v>1</v>
      </c>
      <c r="N167" s="300" t="s">
        <v>42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744</v>
      </c>
      <c r="AT167" s="240" t="s">
        <v>290</v>
      </c>
      <c r="AU167" s="240" t="s">
        <v>87</v>
      </c>
      <c r="AY167" s="18" t="s">
        <v>158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85</v>
      </c>
      <c r="BK167" s="241">
        <f>ROUND(I167*H167,2)</f>
        <v>0</v>
      </c>
      <c r="BL167" s="18" t="s">
        <v>498</v>
      </c>
      <c r="BM167" s="240" t="s">
        <v>1849</v>
      </c>
    </row>
    <row r="168" s="2" customFormat="1" ht="14.4" customHeight="1">
      <c r="A168" s="39"/>
      <c r="B168" s="40"/>
      <c r="C168" s="228" t="s">
        <v>348</v>
      </c>
      <c r="D168" s="228" t="s">
        <v>161</v>
      </c>
      <c r="E168" s="229" t="s">
        <v>1850</v>
      </c>
      <c r="F168" s="230" t="s">
        <v>1851</v>
      </c>
      <c r="G168" s="231" t="s">
        <v>1265</v>
      </c>
      <c r="H168" s="232">
        <v>49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42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498</v>
      </c>
      <c r="AT168" s="240" t="s">
        <v>161</v>
      </c>
      <c r="AU168" s="240" t="s">
        <v>87</v>
      </c>
      <c r="AY168" s="18" t="s">
        <v>158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85</v>
      </c>
      <c r="BK168" s="241">
        <f>ROUND(I168*H168,2)</f>
        <v>0</v>
      </c>
      <c r="BL168" s="18" t="s">
        <v>498</v>
      </c>
      <c r="BM168" s="240" t="s">
        <v>1852</v>
      </c>
    </row>
    <row r="169" s="2" customFormat="1" ht="14.4" customHeight="1">
      <c r="A169" s="39"/>
      <c r="B169" s="40"/>
      <c r="C169" s="290" t="s">
        <v>353</v>
      </c>
      <c r="D169" s="290" t="s">
        <v>290</v>
      </c>
      <c r="E169" s="291" t="s">
        <v>1853</v>
      </c>
      <c r="F169" s="292" t="s">
        <v>1854</v>
      </c>
      <c r="G169" s="293" t="s">
        <v>1265</v>
      </c>
      <c r="H169" s="294">
        <v>6</v>
      </c>
      <c r="I169" s="295"/>
      <c r="J169" s="296">
        <f>ROUND(I169*H169,2)</f>
        <v>0</v>
      </c>
      <c r="K169" s="297"/>
      <c r="L169" s="298"/>
      <c r="M169" s="299" t="s">
        <v>1</v>
      </c>
      <c r="N169" s="300" t="s">
        <v>42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744</v>
      </c>
      <c r="AT169" s="240" t="s">
        <v>290</v>
      </c>
      <c r="AU169" s="240" t="s">
        <v>87</v>
      </c>
      <c r="AY169" s="18" t="s">
        <v>158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85</v>
      </c>
      <c r="BK169" s="241">
        <f>ROUND(I169*H169,2)</f>
        <v>0</v>
      </c>
      <c r="BL169" s="18" t="s">
        <v>498</v>
      </c>
      <c r="BM169" s="240" t="s">
        <v>1855</v>
      </c>
    </row>
    <row r="170" s="2" customFormat="1" ht="14.4" customHeight="1">
      <c r="A170" s="39"/>
      <c r="B170" s="40"/>
      <c r="C170" s="228" t="s">
        <v>360</v>
      </c>
      <c r="D170" s="228" t="s">
        <v>161</v>
      </c>
      <c r="E170" s="229" t="s">
        <v>1856</v>
      </c>
      <c r="F170" s="230" t="s">
        <v>1857</v>
      </c>
      <c r="G170" s="231" t="s">
        <v>1265</v>
      </c>
      <c r="H170" s="232">
        <v>33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42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498</v>
      </c>
      <c r="AT170" s="240" t="s">
        <v>161</v>
      </c>
      <c r="AU170" s="240" t="s">
        <v>87</v>
      </c>
      <c r="AY170" s="18" t="s">
        <v>158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85</v>
      </c>
      <c r="BK170" s="241">
        <f>ROUND(I170*H170,2)</f>
        <v>0</v>
      </c>
      <c r="BL170" s="18" t="s">
        <v>498</v>
      </c>
      <c r="BM170" s="240" t="s">
        <v>1858</v>
      </c>
    </row>
    <row r="171" s="2" customFormat="1" ht="14.4" customHeight="1">
      <c r="A171" s="39"/>
      <c r="B171" s="40"/>
      <c r="C171" s="290" t="s">
        <v>368</v>
      </c>
      <c r="D171" s="290" t="s">
        <v>290</v>
      </c>
      <c r="E171" s="291" t="s">
        <v>1859</v>
      </c>
      <c r="F171" s="292" t="s">
        <v>1860</v>
      </c>
      <c r="G171" s="293" t="s">
        <v>1265</v>
      </c>
      <c r="H171" s="294">
        <v>22</v>
      </c>
      <c r="I171" s="295"/>
      <c r="J171" s="296">
        <f>ROUND(I171*H171,2)</f>
        <v>0</v>
      </c>
      <c r="K171" s="297"/>
      <c r="L171" s="298"/>
      <c r="M171" s="299" t="s">
        <v>1</v>
      </c>
      <c r="N171" s="300" t="s">
        <v>42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744</v>
      </c>
      <c r="AT171" s="240" t="s">
        <v>290</v>
      </c>
      <c r="AU171" s="240" t="s">
        <v>87</v>
      </c>
      <c r="AY171" s="18" t="s">
        <v>158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85</v>
      </c>
      <c r="BK171" s="241">
        <f>ROUND(I171*H171,2)</f>
        <v>0</v>
      </c>
      <c r="BL171" s="18" t="s">
        <v>498</v>
      </c>
      <c r="BM171" s="240" t="s">
        <v>1861</v>
      </c>
    </row>
    <row r="172" s="2" customFormat="1" ht="24.15" customHeight="1">
      <c r="A172" s="39"/>
      <c r="B172" s="40"/>
      <c r="C172" s="228" t="s">
        <v>372</v>
      </c>
      <c r="D172" s="228" t="s">
        <v>161</v>
      </c>
      <c r="E172" s="229" t="s">
        <v>1862</v>
      </c>
      <c r="F172" s="230" t="s">
        <v>1863</v>
      </c>
      <c r="G172" s="231" t="s">
        <v>223</v>
      </c>
      <c r="H172" s="232">
        <v>50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42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249</v>
      </c>
      <c r="AT172" s="240" t="s">
        <v>161</v>
      </c>
      <c r="AU172" s="240" t="s">
        <v>87</v>
      </c>
      <c r="AY172" s="18" t="s">
        <v>158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85</v>
      </c>
      <c r="BK172" s="241">
        <f>ROUND(I172*H172,2)</f>
        <v>0</v>
      </c>
      <c r="BL172" s="18" t="s">
        <v>249</v>
      </c>
      <c r="BM172" s="240" t="s">
        <v>1864</v>
      </c>
    </row>
    <row r="173" s="2" customFormat="1" ht="14.4" customHeight="1">
      <c r="A173" s="39"/>
      <c r="B173" s="40"/>
      <c r="C173" s="290" t="s">
        <v>376</v>
      </c>
      <c r="D173" s="290" t="s">
        <v>290</v>
      </c>
      <c r="E173" s="291" t="s">
        <v>1865</v>
      </c>
      <c r="F173" s="292" t="s">
        <v>1866</v>
      </c>
      <c r="G173" s="293" t="s">
        <v>223</v>
      </c>
      <c r="H173" s="294">
        <v>20</v>
      </c>
      <c r="I173" s="295"/>
      <c r="J173" s="296">
        <f>ROUND(I173*H173,2)</f>
        <v>0</v>
      </c>
      <c r="K173" s="297"/>
      <c r="L173" s="298"/>
      <c r="M173" s="299" t="s">
        <v>1</v>
      </c>
      <c r="N173" s="300" t="s">
        <v>42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336</v>
      </c>
      <c r="AT173" s="240" t="s">
        <v>290</v>
      </c>
      <c r="AU173" s="240" t="s">
        <v>87</v>
      </c>
      <c r="AY173" s="18" t="s">
        <v>158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85</v>
      </c>
      <c r="BK173" s="241">
        <f>ROUND(I173*H173,2)</f>
        <v>0</v>
      </c>
      <c r="BL173" s="18" t="s">
        <v>249</v>
      </c>
      <c r="BM173" s="240" t="s">
        <v>1867</v>
      </c>
    </row>
    <row r="174" s="2" customFormat="1" ht="14.4" customHeight="1">
      <c r="A174" s="39"/>
      <c r="B174" s="40"/>
      <c r="C174" s="228" t="s">
        <v>380</v>
      </c>
      <c r="D174" s="228" t="s">
        <v>161</v>
      </c>
      <c r="E174" s="229" t="s">
        <v>1868</v>
      </c>
      <c r="F174" s="230" t="s">
        <v>1869</v>
      </c>
      <c r="G174" s="231" t="s">
        <v>223</v>
      </c>
      <c r="H174" s="232">
        <v>20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42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249</v>
      </c>
      <c r="AT174" s="240" t="s">
        <v>161</v>
      </c>
      <c r="AU174" s="240" t="s">
        <v>87</v>
      </c>
      <c r="AY174" s="18" t="s">
        <v>158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85</v>
      </c>
      <c r="BK174" s="241">
        <f>ROUND(I174*H174,2)</f>
        <v>0</v>
      </c>
      <c r="BL174" s="18" t="s">
        <v>249</v>
      </c>
      <c r="BM174" s="240" t="s">
        <v>1870</v>
      </c>
    </row>
    <row r="175" s="2" customFormat="1" ht="62.7" customHeight="1">
      <c r="A175" s="39"/>
      <c r="B175" s="40"/>
      <c r="C175" s="228" t="s">
        <v>384</v>
      </c>
      <c r="D175" s="228" t="s">
        <v>161</v>
      </c>
      <c r="E175" s="229" t="s">
        <v>1871</v>
      </c>
      <c r="F175" s="230" t="s">
        <v>1872</v>
      </c>
      <c r="G175" s="231" t="s">
        <v>1265</v>
      </c>
      <c r="H175" s="232">
        <v>2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42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249</v>
      </c>
      <c r="AT175" s="240" t="s">
        <v>161</v>
      </c>
      <c r="AU175" s="240" t="s">
        <v>87</v>
      </c>
      <c r="AY175" s="18" t="s">
        <v>158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85</v>
      </c>
      <c r="BK175" s="241">
        <f>ROUND(I175*H175,2)</f>
        <v>0</v>
      </c>
      <c r="BL175" s="18" t="s">
        <v>249</v>
      </c>
      <c r="BM175" s="240" t="s">
        <v>1873</v>
      </c>
    </row>
    <row r="176" s="2" customFormat="1" ht="24.15" customHeight="1">
      <c r="A176" s="39"/>
      <c r="B176" s="40"/>
      <c r="C176" s="290" t="s">
        <v>389</v>
      </c>
      <c r="D176" s="290" t="s">
        <v>290</v>
      </c>
      <c r="E176" s="291" t="s">
        <v>1874</v>
      </c>
      <c r="F176" s="292" t="s">
        <v>1875</v>
      </c>
      <c r="G176" s="293" t="s">
        <v>223</v>
      </c>
      <c r="H176" s="294">
        <v>50</v>
      </c>
      <c r="I176" s="295"/>
      <c r="J176" s="296">
        <f>ROUND(I176*H176,2)</f>
        <v>0</v>
      </c>
      <c r="K176" s="297"/>
      <c r="L176" s="298"/>
      <c r="M176" s="299" t="s">
        <v>1</v>
      </c>
      <c r="N176" s="300" t="s">
        <v>42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336</v>
      </c>
      <c r="AT176" s="240" t="s">
        <v>290</v>
      </c>
      <c r="AU176" s="240" t="s">
        <v>87</v>
      </c>
      <c r="AY176" s="18" t="s">
        <v>158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85</v>
      </c>
      <c r="BK176" s="241">
        <f>ROUND(I176*H176,2)</f>
        <v>0</v>
      </c>
      <c r="BL176" s="18" t="s">
        <v>249</v>
      </c>
      <c r="BM176" s="240" t="s">
        <v>1876</v>
      </c>
    </row>
    <row r="177" s="2" customFormat="1" ht="24.15" customHeight="1">
      <c r="A177" s="39"/>
      <c r="B177" s="40"/>
      <c r="C177" s="228" t="s">
        <v>395</v>
      </c>
      <c r="D177" s="228" t="s">
        <v>161</v>
      </c>
      <c r="E177" s="229" t="s">
        <v>1877</v>
      </c>
      <c r="F177" s="230" t="s">
        <v>1878</v>
      </c>
      <c r="G177" s="231" t="s">
        <v>1265</v>
      </c>
      <c r="H177" s="232">
        <v>2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42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498</v>
      </c>
      <c r="AT177" s="240" t="s">
        <v>161</v>
      </c>
      <c r="AU177" s="240" t="s">
        <v>87</v>
      </c>
      <c r="AY177" s="18" t="s">
        <v>158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85</v>
      </c>
      <c r="BK177" s="241">
        <f>ROUND(I177*H177,2)</f>
        <v>0</v>
      </c>
      <c r="BL177" s="18" t="s">
        <v>498</v>
      </c>
      <c r="BM177" s="240" t="s">
        <v>1879</v>
      </c>
    </row>
    <row r="178" s="2" customFormat="1" ht="14.4" customHeight="1">
      <c r="A178" s="39"/>
      <c r="B178" s="40"/>
      <c r="C178" s="228" t="s">
        <v>400</v>
      </c>
      <c r="D178" s="228" t="s">
        <v>161</v>
      </c>
      <c r="E178" s="229" t="s">
        <v>1880</v>
      </c>
      <c r="F178" s="230" t="s">
        <v>1881</v>
      </c>
      <c r="G178" s="231" t="s">
        <v>1265</v>
      </c>
      <c r="H178" s="232">
        <v>1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42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498</v>
      </c>
      <c r="AT178" s="240" t="s">
        <v>161</v>
      </c>
      <c r="AU178" s="240" t="s">
        <v>87</v>
      </c>
      <c r="AY178" s="18" t="s">
        <v>158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85</v>
      </c>
      <c r="BK178" s="241">
        <f>ROUND(I178*H178,2)</f>
        <v>0</v>
      </c>
      <c r="BL178" s="18" t="s">
        <v>498</v>
      </c>
      <c r="BM178" s="240" t="s">
        <v>1882</v>
      </c>
    </row>
    <row r="179" s="2" customFormat="1" ht="24.15" customHeight="1">
      <c r="A179" s="39"/>
      <c r="B179" s="40"/>
      <c r="C179" s="290" t="s">
        <v>404</v>
      </c>
      <c r="D179" s="290" t="s">
        <v>290</v>
      </c>
      <c r="E179" s="291" t="s">
        <v>1883</v>
      </c>
      <c r="F179" s="292" t="s">
        <v>1884</v>
      </c>
      <c r="G179" s="293" t="s">
        <v>1265</v>
      </c>
      <c r="H179" s="294">
        <v>2</v>
      </c>
      <c r="I179" s="295"/>
      <c r="J179" s="296">
        <f>ROUND(I179*H179,2)</f>
        <v>0</v>
      </c>
      <c r="K179" s="297"/>
      <c r="L179" s="298"/>
      <c r="M179" s="299" t="s">
        <v>1</v>
      </c>
      <c r="N179" s="300" t="s">
        <v>42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744</v>
      </c>
      <c r="AT179" s="240" t="s">
        <v>290</v>
      </c>
      <c r="AU179" s="240" t="s">
        <v>87</v>
      </c>
      <c r="AY179" s="18" t="s">
        <v>158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85</v>
      </c>
      <c r="BK179" s="241">
        <f>ROUND(I179*H179,2)</f>
        <v>0</v>
      </c>
      <c r="BL179" s="18" t="s">
        <v>498</v>
      </c>
      <c r="BM179" s="240" t="s">
        <v>1885</v>
      </c>
    </row>
    <row r="180" s="12" customFormat="1" ht="25.92" customHeight="1">
      <c r="A180" s="12"/>
      <c r="B180" s="212"/>
      <c r="C180" s="213"/>
      <c r="D180" s="214" t="s">
        <v>76</v>
      </c>
      <c r="E180" s="215" t="s">
        <v>1006</v>
      </c>
      <c r="F180" s="215" t="s">
        <v>1886</v>
      </c>
      <c r="G180" s="213"/>
      <c r="H180" s="213"/>
      <c r="I180" s="216"/>
      <c r="J180" s="217">
        <f>BK180</f>
        <v>0</v>
      </c>
      <c r="K180" s="213"/>
      <c r="L180" s="218"/>
      <c r="M180" s="219"/>
      <c r="N180" s="220"/>
      <c r="O180" s="220"/>
      <c r="P180" s="221">
        <f>P181+P190</f>
        <v>0</v>
      </c>
      <c r="Q180" s="220"/>
      <c r="R180" s="221">
        <f>R181+R190</f>
        <v>0</v>
      </c>
      <c r="S180" s="220"/>
      <c r="T180" s="222">
        <f>T181+T190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3" t="s">
        <v>165</v>
      </c>
      <c r="AT180" s="224" t="s">
        <v>76</v>
      </c>
      <c r="AU180" s="224" t="s">
        <v>77</v>
      </c>
      <c r="AY180" s="223" t="s">
        <v>158</v>
      </c>
      <c r="BK180" s="225">
        <f>BK181+BK190</f>
        <v>0</v>
      </c>
    </row>
    <row r="181" s="12" customFormat="1" ht="22.8" customHeight="1">
      <c r="A181" s="12"/>
      <c r="B181" s="212"/>
      <c r="C181" s="213"/>
      <c r="D181" s="214" t="s">
        <v>76</v>
      </c>
      <c r="E181" s="226" t="s">
        <v>1087</v>
      </c>
      <c r="F181" s="226" t="s">
        <v>1887</v>
      </c>
      <c r="G181" s="213"/>
      <c r="H181" s="213"/>
      <c r="I181" s="216"/>
      <c r="J181" s="227">
        <f>BK181</f>
        <v>0</v>
      </c>
      <c r="K181" s="213"/>
      <c r="L181" s="218"/>
      <c r="M181" s="219"/>
      <c r="N181" s="220"/>
      <c r="O181" s="220"/>
      <c r="P181" s="221">
        <f>SUM(P182:P189)</f>
        <v>0</v>
      </c>
      <c r="Q181" s="220"/>
      <c r="R181" s="221">
        <f>SUM(R182:R189)</f>
        <v>0</v>
      </c>
      <c r="S181" s="220"/>
      <c r="T181" s="222">
        <f>SUM(T182:T189)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3" t="s">
        <v>165</v>
      </c>
      <c r="AT181" s="224" t="s">
        <v>76</v>
      </c>
      <c r="AU181" s="224" t="s">
        <v>85</v>
      </c>
      <c r="AY181" s="223" t="s">
        <v>158</v>
      </c>
      <c r="BK181" s="225">
        <f>SUM(BK182:BK189)</f>
        <v>0</v>
      </c>
    </row>
    <row r="182" s="2" customFormat="1" ht="49.05" customHeight="1">
      <c r="A182" s="39"/>
      <c r="B182" s="40"/>
      <c r="C182" s="290" t="s">
        <v>408</v>
      </c>
      <c r="D182" s="290" t="s">
        <v>290</v>
      </c>
      <c r="E182" s="291" t="s">
        <v>1888</v>
      </c>
      <c r="F182" s="292" t="s">
        <v>1889</v>
      </c>
      <c r="G182" s="293" t="s">
        <v>1265</v>
      </c>
      <c r="H182" s="294">
        <v>1</v>
      </c>
      <c r="I182" s="295"/>
      <c r="J182" s="296">
        <f>ROUND(I182*H182,2)</f>
        <v>0</v>
      </c>
      <c r="K182" s="297"/>
      <c r="L182" s="298"/>
      <c r="M182" s="299" t="s">
        <v>1</v>
      </c>
      <c r="N182" s="300" t="s">
        <v>42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203</v>
      </c>
      <c r="AT182" s="240" t="s">
        <v>290</v>
      </c>
      <c r="AU182" s="240" t="s">
        <v>87</v>
      </c>
      <c r="AY182" s="18" t="s">
        <v>158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85</v>
      </c>
      <c r="BK182" s="241">
        <f>ROUND(I182*H182,2)</f>
        <v>0</v>
      </c>
      <c r="BL182" s="18" t="s">
        <v>165</v>
      </c>
      <c r="BM182" s="240" t="s">
        <v>1890</v>
      </c>
    </row>
    <row r="183" s="2" customFormat="1" ht="49.05" customHeight="1">
      <c r="A183" s="39"/>
      <c r="B183" s="40"/>
      <c r="C183" s="228" t="s">
        <v>413</v>
      </c>
      <c r="D183" s="228" t="s">
        <v>161</v>
      </c>
      <c r="E183" s="229" t="s">
        <v>1891</v>
      </c>
      <c r="F183" s="230" t="s">
        <v>1892</v>
      </c>
      <c r="G183" s="231" t="s">
        <v>1265</v>
      </c>
      <c r="H183" s="232">
        <v>1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42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165</v>
      </c>
      <c r="AT183" s="240" t="s">
        <v>161</v>
      </c>
      <c r="AU183" s="240" t="s">
        <v>87</v>
      </c>
      <c r="AY183" s="18" t="s">
        <v>158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85</v>
      </c>
      <c r="BK183" s="241">
        <f>ROUND(I183*H183,2)</f>
        <v>0</v>
      </c>
      <c r="BL183" s="18" t="s">
        <v>165</v>
      </c>
      <c r="BM183" s="240" t="s">
        <v>1893</v>
      </c>
    </row>
    <row r="184" s="2" customFormat="1" ht="76.35" customHeight="1">
      <c r="A184" s="39"/>
      <c r="B184" s="40"/>
      <c r="C184" s="228" t="s">
        <v>419</v>
      </c>
      <c r="D184" s="228" t="s">
        <v>161</v>
      </c>
      <c r="E184" s="229" t="s">
        <v>1894</v>
      </c>
      <c r="F184" s="230" t="s">
        <v>1895</v>
      </c>
      <c r="G184" s="231" t="s">
        <v>1265</v>
      </c>
      <c r="H184" s="232">
        <v>1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42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165</v>
      </c>
      <c r="AT184" s="240" t="s">
        <v>161</v>
      </c>
      <c r="AU184" s="240" t="s">
        <v>87</v>
      </c>
      <c r="AY184" s="18" t="s">
        <v>158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85</v>
      </c>
      <c r="BK184" s="241">
        <f>ROUND(I184*H184,2)</f>
        <v>0</v>
      </c>
      <c r="BL184" s="18" t="s">
        <v>165</v>
      </c>
      <c r="BM184" s="240" t="s">
        <v>1896</v>
      </c>
    </row>
    <row r="185" s="2" customFormat="1" ht="37.8" customHeight="1">
      <c r="A185" s="39"/>
      <c r="B185" s="40"/>
      <c r="C185" s="290" t="s">
        <v>425</v>
      </c>
      <c r="D185" s="290" t="s">
        <v>290</v>
      </c>
      <c r="E185" s="291" t="s">
        <v>1897</v>
      </c>
      <c r="F185" s="292" t="s">
        <v>1898</v>
      </c>
      <c r="G185" s="293" t="s">
        <v>1265</v>
      </c>
      <c r="H185" s="294">
        <v>1</v>
      </c>
      <c r="I185" s="295"/>
      <c r="J185" s="296">
        <f>ROUND(I185*H185,2)</f>
        <v>0</v>
      </c>
      <c r="K185" s="297"/>
      <c r="L185" s="298"/>
      <c r="M185" s="299" t="s">
        <v>1</v>
      </c>
      <c r="N185" s="300" t="s">
        <v>42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203</v>
      </c>
      <c r="AT185" s="240" t="s">
        <v>290</v>
      </c>
      <c r="AU185" s="240" t="s">
        <v>87</v>
      </c>
      <c r="AY185" s="18" t="s">
        <v>158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85</v>
      </c>
      <c r="BK185" s="241">
        <f>ROUND(I185*H185,2)</f>
        <v>0</v>
      </c>
      <c r="BL185" s="18" t="s">
        <v>165</v>
      </c>
      <c r="BM185" s="240" t="s">
        <v>1899</v>
      </c>
    </row>
    <row r="186" s="2" customFormat="1" ht="49.05" customHeight="1">
      <c r="A186" s="39"/>
      <c r="B186" s="40"/>
      <c r="C186" s="228" t="s">
        <v>432</v>
      </c>
      <c r="D186" s="228" t="s">
        <v>161</v>
      </c>
      <c r="E186" s="229" t="s">
        <v>1900</v>
      </c>
      <c r="F186" s="230" t="s">
        <v>1901</v>
      </c>
      <c r="G186" s="231" t="s">
        <v>1265</v>
      </c>
      <c r="H186" s="232">
        <v>1</v>
      </c>
      <c r="I186" s="233"/>
      <c r="J186" s="234">
        <f>ROUND(I186*H186,2)</f>
        <v>0</v>
      </c>
      <c r="K186" s="235"/>
      <c r="L186" s="45"/>
      <c r="M186" s="236" t="s">
        <v>1</v>
      </c>
      <c r="N186" s="237" t="s">
        <v>42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1902</v>
      </c>
      <c r="AT186" s="240" t="s">
        <v>161</v>
      </c>
      <c r="AU186" s="240" t="s">
        <v>87</v>
      </c>
      <c r="AY186" s="18" t="s">
        <v>158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85</v>
      </c>
      <c r="BK186" s="241">
        <f>ROUND(I186*H186,2)</f>
        <v>0</v>
      </c>
      <c r="BL186" s="18" t="s">
        <v>1902</v>
      </c>
      <c r="BM186" s="240" t="s">
        <v>1903</v>
      </c>
    </row>
    <row r="187" s="2" customFormat="1" ht="76.35" customHeight="1">
      <c r="A187" s="39"/>
      <c r="B187" s="40"/>
      <c r="C187" s="290" t="s">
        <v>438</v>
      </c>
      <c r="D187" s="290" t="s">
        <v>290</v>
      </c>
      <c r="E187" s="291" t="s">
        <v>1904</v>
      </c>
      <c r="F187" s="292" t="s">
        <v>1895</v>
      </c>
      <c r="G187" s="293" t="s">
        <v>1265</v>
      </c>
      <c r="H187" s="294">
        <v>1</v>
      </c>
      <c r="I187" s="295"/>
      <c r="J187" s="296">
        <f>ROUND(I187*H187,2)</f>
        <v>0</v>
      </c>
      <c r="K187" s="297"/>
      <c r="L187" s="298"/>
      <c r="M187" s="299" t="s">
        <v>1</v>
      </c>
      <c r="N187" s="300" t="s">
        <v>42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203</v>
      </c>
      <c r="AT187" s="240" t="s">
        <v>290</v>
      </c>
      <c r="AU187" s="240" t="s">
        <v>87</v>
      </c>
      <c r="AY187" s="18" t="s">
        <v>158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85</v>
      </c>
      <c r="BK187" s="241">
        <f>ROUND(I187*H187,2)</f>
        <v>0</v>
      </c>
      <c r="BL187" s="18" t="s">
        <v>165</v>
      </c>
      <c r="BM187" s="240" t="s">
        <v>1905</v>
      </c>
    </row>
    <row r="188" s="2" customFormat="1" ht="49.05" customHeight="1">
      <c r="A188" s="39"/>
      <c r="B188" s="40"/>
      <c r="C188" s="228" t="s">
        <v>442</v>
      </c>
      <c r="D188" s="228" t="s">
        <v>161</v>
      </c>
      <c r="E188" s="229" t="s">
        <v>1906</v>
      </c>
      <c r="F188" s="230" t="s">
        <v>1889</v>
      </c>
      <c r="G188" s="231" t="s">
        <v>1265</v>
      </c>
      <c r="H188" s="232">
        <v>1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42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165</v>
      </c>
      <c r="AT188" s="240" t="s">
        <v>161</v>
      </c>
      <c r="AU188" s="240" t="s">
        <v>87</v>
      </c>
      <c r="AY188" s="18" t="s">
        <v>158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85</v>
      </c>
      <c r="BK188" s="241">
        <f>ROUND(I188*H188,2)</f>
        <v>0</v>
      </c>
      <c r="BL188" s="18" t="s">
        <v>165</v>
      </c>
      <c r="BM188" s="240" t="s">
        <v>1907</v>
      </c>
    </row>
    <row r="189" s="2" customFormat="1" ht="49.05" customHeight="1">
      <c r="A189" s="39"/>
      <c r="B189" s="40"/>
      <c r="C189" s="290" t="s">
        <v>446</v>
      </c>
      <c r="D189" s="290" t="s">
        <v>290</v>
      </c>
      <c r="E189" s="291" t="s">
        <v>1908</v>
      </c>
      <c r="F189" s="292" t="s">
        <v>1901</v>
      </c>
      <c r="G189" s="293" t="s">
        <v>1265</v>
      </c>
      <c r="H189" s="294">
        <v>1</v>
      </c>
      <c r="I189" s="295"/>
      <c r="J189" s="296">
        <f>ROUND(I189*H189,2)</f>
        <v>0</v>
      </c>
      <c r="K189" s="297"/>
      <c r="L189" s="298"/>
      <c r="M189" s="299" t="s">
        <v>1</v>
      </c>
      <c r="N189" s="300" t="s">
        <v>42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1902</v>
      </c>
      <c r="AT189" s="240" t="s">
        <v>290</v>
      </c>
      <c r="AU189" s="240" t="s">
        <v>87</v>
      </c>
      <c r="AY189" s="18" t="s">
        <v>158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85</v>
      </c>
      <c r="BK189" s="241">
        <f>ROUND(I189*H189,2)</f>
        <v>0</v>
      </c>
      <c r="BL189" s="18" t="s">
        <v>1902</v>
      </c>
      <c r="BM189" s="240" t="s">
        <v>1909</v>
      </c>
    </row>
    <row r="190" s="12" customFormat="1" ht="22.8" customHeight="1">
      <c r="A190" s="12"/>
      <c r="B190" s="212"/>
      <c r="C190" s="213"/>
      <c r="D190" s="214" t="s">
        <v>76</v>
      </c>
      <c r="E190" s="226" t="s">
        <v>1910</v>
      </c>
      <c r="F190" s="226" t="s">
        <v>1911</v>
      </c>
      <c r="G190" s="213"/>
      <c r="H190" s="213"/>
      <c r="I190" s="216"/>
      <c r="J190" s="227">
        <f>BK190</f>
        <v>0</v>
      </c>
      <c r="K190" s="213"/>
      <c r="L190" s="218"/>
      <c r="M190" s="219"/>
      <c r="N190" s="220"/>
      <c r="O190" s="220"/>
      <c r="P190" s="221">
        <f>SUM(P191:P195)</f>
        <v>0</v>
      </c>
      <c r="Q190" s="220"/>
      <c r="R190" s="221">
        <f>SUM(R191:R195)</f>
        <v>0</v>
      </c>
      <c r="S190" s="220"/>
      <c r="T190" s="222">
        <f>SUM(T191:T195)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3" t="s">
        <v>165</v>
      </c>
      <c r="AT190" s="224" t="s">
        <v>76</v>
      </c>
      <c r="AU190" s="224" t="s">
        <v>85</v>
      </c>
      <c r="AY190" s="223" t="s">
        <v>158</v>
      </c>
      <c r="BK190" s="225">
        <f>SUM(BK191:BK195)</f>
        <v>0</v>
      </c>
    </row>
    <row r="191" s="2" customFormat="1" ht="14.4" customHeight="1">
      <c r="A191" s="39"/>
      <c r="B191" s="40"/>
      <c r="C191" s="228" t="s">
        <v>450</v>
      </c>
      <c r="D191" s="228" t="s">
        <v>161</v>
      </c>
      <c r="E191" s="229" t="s">
        <v>1912</v>
      </c>
      <c r="F191" s="230" t="s">
        <v>1913</v>
      </c>
      <c r="G191" s="231" t="s">
        <v>298</v>
      </c>
      <c r="H191" s="232">
        <v>1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42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778</v>
      </c>
      <c r="AT191" s="240" t="s">
        <v>161</v>
      </c>
      <c r="AU191" s="240" t="s">
        <v>87</v>
      </c>
      <c r="AY191" s="18" t="s">
        <v>158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85</v>
      </c>
      <c r="BK191" s="241">
        <f>ROUND(I191*H191,2)</f>
        <v>0</v>
      </c>
      <c r="BL191" s="18" t="s">
        <v>778</v>
      </c>
      <c r="BM191" s="240" t="s">
        <v>1914</v>
      </c>
    </row>
    <row r="192" s="2" customFormat="1" ht="24.15" customHeight="1">
      <c r="A192" s="39"/>
      <c r="B192" s="40"/>
      <c r="C192" s="228" t="s">
        <v>454</v>
      </c>
      <c r="D192" s="228" t="s">
        <v>161</v>
      </c>
      <c r="E192" s="229" t="s">
        <v>1915</v>
      </c>
      <c r="F192" s="230" t="s">
        <v>1916</v>
      </c>
      <c r="G192" s="231" t="s">
        <v>1265</v>
      </c>
      <c r="H192" s="232">
        <v>1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42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165</v>
      </c>
      <c r="AT192" s="240" t="s">
        <v>161</v>
      </c>
      <c r="AU192" s="240" t="s">
        <v>87</v>
      </c>
      <c r="AY192" s="18" t="s">
        <v>158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85</v>
      </c>
      <c r="BK192" s="241">
        <f>ROUND(I192*H192,2)</f>
        <v>0</v>
      </c>
      <c r="BL192" s="18" t="s">
        <v>165</v>
      </c>
      <c r="BM192" s="240" t="s">
        <v>1917</v>
      </c>
    </row>
    <row r="193" s="2" customFormat="1" ht="14.4" customHeight="1">
      <c r="A193" s="39"/>
      <c r="B193" s="40"/>
      <c r="C193" s="228" t="s">
        <v>459</v>
      </c>
      <c r="D193" s="228" t="s">
        <v>161</v>
      </c>
      <c r="E193" s="229" t="s">
        <v>1918</v>
      </c>
      <c r="F193" s="230" t="s">
        <v>1919</v>
      </c>
      <c r="G193" s="231" t="s">
        <v>1265</v>
      </c>
      <c r="H193" s="232">
        <v>1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42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165</v>
      </c>
      <c r="AT193" s="240" t="s">
        <v>161</v>
      </c>
      <c r="AU193" s="240" t="s">
        <v>87</v>
      </c>
      <c r="AY193" s="18" t="s">
        <v>158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85</v>
      </c>
      <c r="BK193" s="241">
        <f>ROUND(I193*H193,2)</f>
        <v>0</v>
      </c>
      <c r="BL193" s="18" t="s">
        <v>165</v>
      </c>
      <c r="BM193" s="240" t="s">
        <v>1920</v>
      </c>
    </row>
    <row r="194" s="2" customFormat="1" ht="14.4" customHeight="1">
      <c r="A194" s="39"/>
      <c r="B194" s="40"/>
      <c r="C194" s="228" t="s">
        <v>464</v>
      </c>
      <c r="D194" s="228" t="s">
        <v>161</v>
      </c>
      <c r="E194" s="229" t="s">
        <v>1921</v>
      </c>
      <c r="F194" s="230" t="s">
        <v>1922</v>
      </c>
      <c r="G194" s="231" t="s">
        <v>298</v>
      </c>
      <c r="H194" s="232">
        <v>1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42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165</v>
      </c>
      <c r="AT194" s="240" t="s">
        <v>161</v>
      </c>
      <c r="AU194" s="240" t="s">
        <v>87</v>
      </c>
      <c r="AY194" s="18" t="s">
        <v>158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85</v>
      </c>
      <c r="BK194" s="241">
        <f>ROUND(I194*H194,2)</f>
        <v>0</v>
      </c>
      <c r="BL194" s="18" t="s">
        <v>165</v>
      </c>
      <c r="BM194" s="240" t="s">
        <v>1923</v>
      </c>
    </row>
    <row r="195" s="2" customFormat="1" ht="14.4" customHeight="1">
      <c r="A195" s="39"/>
      <c r="B195" s="40"/>
      <c r="C195" s="228" t="s">
        <v>468</v>
      </c>
      <c r="D195" s="228" t="s">
        <v>161</v>
      </c>
      <c r="E195" s="229" t="s">
        <v>1924</v>
      </c>
      <c r="F195" s="230" t="s">
        <v>1925</v>
      </c>
      <c r="G195" s="231" t="s">
        <v>298</v>
      </c>
      <c r="H195" s="232">
        <v>1</v>
      </c>
      <c r="I195" s="233"/>
      <c r="J195" s="234">
        <f>ROUND(I195*H195,2)</f>
        <v>0</v>
      </c>
      <c r="K195" s="235"/>
      <c r="L195" s="45"/>
      <c r="M195" s="302" t="s">
        <v>1</v>
      </c>
      <c r="N195" s="303" t="s">
        <v>42</v>
      </c>
      <c r="O195" s="304"/>
      <c r="P195" s="305">
        <f>O195*H195</f>
        <v>0</v>
      </c>
      <c r="Q195" s="305">
        <v>0</v>
      </c>
      <c r="R195" s="305">
        <f>Q195*H195</f>
        <v>0</v>
      </c>
      <c r="S195" s="305">
        <v>0</v>
      </c>
      <c r="T195" s="30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165</v>
      </c>
      <c r="AT195" s="240" t="s">
        <v>161</v>
      </c>
      <c r="AU195" s="240" t="s">
        <v>87</v>
      </c>
      <c r="AY195" s="18" t="s">
        <v>158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85</v>
      </c>
      <c r="BK195" s="241">
        <f>ROUND(I195*H195,2)</f>
        <v>0</v>
      </c>
      <c r="BL195" s="18" t="s">
        <v>165</v>
      </c>
      <c r="BM195" s="240" t="s">
        <v>1926</v>
      </c>
    </row>
    <row r="196" s="2" customFormat="1" ht="6.96" customHeight="1">
      <c r="A196" s="39"/>
      <c r="B196" s="67"/>
      <c r="C196" s="68"/>
      <c r="D196" s="68"/>
      <c r="E196" s="68"/>
      <c r="F196" s="68"/>
      <c r="G196" s="68"/>
      <c r="H196" s="68"/>
      <c r="I196" s="68"/>
      <c r="J196" s="68"/>
      <c r="K196" s="68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6qR8JZCg93Fr1tqMnUTUhjvFJduSey03brqjud1TE0MbJp9cvvgG5eRVhGMuxxk6MVkOusEJ7ygZYrGpkBak8g==" hashValue="3BN0PSIHB9ZmHgE4x1qHbuEgTy3PIWJ6+LBNXHExeYZQw60WQz/oyL/0t6Ef5hoJn4TrHGBIq+TP5mZNjJXvgw==" algorithmName="SHA-512" password="CC35"/>
  <autoFilter ref="C124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15</v>
      </c>
      <c r="L6" s="21"/>
    </row>
    <row r="7" s="1" customFormat="1" ht="16.5" customHeight="1">
      <c r="B7" s="21"/>
      <c r="E7" s="152" t="str">
        <f>'Rekapitulace stavby'!K6</f>
        <v>Hýskov ON - oprava</v>
      </c>
      <c r="F7" s="151"/>
      <c r="G7" s="151"/>
      <c r="H7" s="151"/>
      <c r="L7" s="21"/>
    </row>
    <row r="8" s="1" customFormat="1" ht="12" customHeight="1">
      <c r="B8" s="21"/>
      <c r="D8" s="151" t="s">
        <v>117</v>
      </c>
      <c r="L8" s="21"/>
    </row>
    <row r="9" s="2" customFormat="1" ht="16.5" customHeight="1">
      <c r="A9" s="39"/>
      <c r="B9" s="45"/>
      <c r="C9" s="39"/>
      <c r="D9" s="39"/>
      <c r="E9" s="152" t="s">
        <v>1735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1736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1927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17</v>
      </c>
      <c r="E13" s="39"/>
      <c r="F13" s="142" t="s">
        <v>1</v>
      </c>
      <c r="G13" s="39"/>
      <c r="H13" s="39"/>
      <c r="I13" s="151" t="s">
        <v>18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19</v>
      </c>
      <c r="E14" s="39"/>
      <c r="F14" s="142" t="s">
        <v>20</v>
      </c>
      <c r="G14" s="39"/>
      <c r="H14" s="39"/>
      <c r="I14" s="151" t="s">
        <v>21</v>
      </c>
      <c r="J14" s="154" t="str">
        <f>'Rekapitulace stavby'!AN8</f>
        <v>4. 8. 2020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23</v>
      </c>
      <c r="E16" s="39"/>
      <c r="F16" s="39"/>
      <c r="G16" s="39"/>
      <c r="H16" s="39"/>
      <c r="I16" s="151" t="s">
        <v>24</v>
      </c>
      <c r="J16" s="142" t="s">
        <v>25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28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24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24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24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1738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ROUND((SUM(BE122:BE157)),  2)</f>
        <v>0</v>
      </c>
      <c r="G35" s="39"/>
      <c r="H35" s="39"/>
      <c r="I35" s="165">
        <v>0.20999999999999999</v>
      </c>
      <c r="J35" s="164">
        <f>ROUND(((SUM(BE122:BE157))*I35),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ROUND((SUM(BF122:BF157)),  2)</f>
        <v>0</v>
      </c>
      <c r="G36" s="39"/>
      <c r="H36" s="39"/>
      <c r="I36" s="165">
        <v>0.14999999999999999</v>
      </c>
      <c r="J36" s="164">
        <f>ROUND(((SUM(BF122:BF157))*I36),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ROUND((SUM(BG122:BG157)),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ROUND((SUM(BH122:BH157)),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ROUND((SUM(BI122:BI157)),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Hýskov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1735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1736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05.2 - Hromosvod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Hýskov</v>
      </c>
      <c r="G91" s="41"/>
      <c r="H91" s="41"/>
      <c r="I91" s="33" t="s">
        <v>21</v>
      </c>
      <c r="J91" s="80" t="str">
        <f>IF(J14="","",J14)</f>
        <v>4. 8. 2020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23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31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>SEE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120</v>
      </c>
      <c r="D96" s="186"/>
      <c r="E96" s="186"/>
      <c r="F96" s="186"/>
      <c r="G96" s="186"/>
      <c r="H96" s="186"/>
      <c r="I96" s="186"/>
      <c r="J96" s="187" t="s">
        <v>121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122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123</v>
      </c>
    </row>
    <row r="99" s="9" customFormat="1" ht="24.96" customHeight="1">
      <c r="A99" s="9"/>
      <c r="B99" s="189"/>
      <c r="C99" s="190"/>
      <c r="D99" s="191" t="s">
        <v>1928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1929</v>
      </c>
      <c r="E100" s="197"/>
      <c r="F100" s="197"/>
      <c r="G100" s="197"/>
      <c r="H100" s="197"/>
      <c r="I100" s="197"/>
      <c r="J100" s="198">
        <f>J124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143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4" t="str">
        <f>E7</f>
        <v>Hýskov ON - oprava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117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39"/>
      <c r="B112" s="40"/>
      <c r="C112" s="41"/>
      <c r="D112" s="41"/>
      <c r="E112" s="184" t="s">
        <v>1735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1736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E11</f>
        <v>05.2 - Hromosvod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19</v>
      </c>
      <c r="D116" s="41"/>
      <c r="E116" s="41"/>
      <c r="F116" s="28" t="str">
        <f>F14</f>
        <v>Hýskov</v>
      </c>
      <c r="G116" s="41"/>
      <c r="H116" s="41"/>
      <c r="I116" s="33" t="s">
        <v>21</v>
      </c>
      <c r="J116" s="80" t="str">
        <f>IF(J14="","",J14)</f>
        <v>4. 8. 2020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23</v>
      </c>
      <c r="D118" s="41"/>
      <c r="E118" s="41"/>
      <c r="F118" s="28" t="str">
        <f>E17</f>
        <v>Správa železnic, státní organizace</v>
      </c>
      <c r="G118" s="41"/>
      <c r="H118" s="41"/>
      <c r="I118" s="33" t="s">
        <v>31</v>
      </c>
      <c r="J118" s="37" t="str">
        <f>E23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IF(E20="","",E20)</f>
        <v>Vyplň údaj</v>
      </c>
      <c r="G119" s="41"/>
      <c r="H119" s="41"/>
      <c r="I119" s="33" t="s">
        <v>34</v>
      </c>
      <c r="J119" s="37" t="str">
        <f>E26</f>
        <v>SEE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144</v>
      </c>
      <c r="D121" s="203" t="s">
        <v>62</v>
      </c>
      <c r="E121" s="203" t="s">
        <v>58</v>
      </c>
      <c r="F121" s="203" t="s">
        <v>59</v>
      </c>
      <c r="G121" s="203" t="s">
        <v>145</v>
      </c>
      <c r="H121" s="203" t="s">
        <v>146</v>
      </c>
      <c r="I121" s="203" t="s">
        <v>147</v>
      </c>
      <c r="J121" s="204" t="s">
        <v>121</v>
      </c>
      <c r="K121" s="205" t="s">
        <v>148</v>
      </c>
      <c r="L121" s="206"/>
      <c r="M121" s="101" t="s">
        <v>1</v>
      </c>
      <c r="N121" s="102" t="s">
        <v>41</v>
      </c>
      <c r="O121" s="102" t="s">
        <v>149</v>
      </c>
      <c r="P121" s="102" t="s">
        <v>150</v>
      </c>
      <c r="Q121" s="102" t="s">
        <v>151</v>
      </c>
      <c r="R121" s="102" t="s">
        <v>152</v>
      </c>
      <c r="S121" s="102" t="s">
        <v>153</v>
      </c>
      <c r="T121" s="103" t="s">
        <v>154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155</v>
      </c>
      <c r="D122" s="41"/>
      <c r="E122" s="41"/>
      <c r="F122" s="41"/>
      <c r="G122" s="41"/>
      <c r="H122" s="41"/>
      <c r="I122" s="41"/>
      <c r="J122" s="207">
        <f>BK122</f>
        <v>0</v>
      </c>
      <c r="K122" s="41"/>
      <c r="L122" s="45"/>
      <c r="M122" s="104"/>
      <c r="N122" s="208"/>
      <c r="O122" s="105"/>
      <c r="P122" s="209">
        <f>P123</f>
        <v>0</v>
      </c>
      <c r="Q122" s="105"/>
      <c r="R122" s="209">
        <f>R123</f>
        <v>0</v>
      </c>
      <c r="S122" s="105"/>
      <c r="T122" s="210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76</v>
      </c>
      <c r="AU122" s="18" t="s">
        <v>123</v>
      </c>
      <c r="BK122" s="211">
        <f>BK123</f>
        <v>0</v>
      </c>
    </row>
    <row r="123" s="12" customFormat="1" ht="25.92" customHeight="1">
      <c r="A123" s="12"/>
      <c r="B123" s="212"/>
      <c r="C123" s="213"/>
      <c r="D123" s="214" t="s">
        <v>76</v>
      </c>
      <c r="E123" s="215" t="s">
        <v>1006</v>
      </c>
      <c r="F123" s="215" t="s">
        <v>105</v>
      </c>
      <c r="G123" s="213"/>
      <c r="H123" s="213"/>
      <c r="I123" s="216"/>
      <c r="J123" s="217">
        <f>BK123</f>
        <v>0</v>
      </c>
      <c r="K123" s="213"/>
      <c r="L123" s="218"/>
      <c r="M123" s="219"/>
      <c r="N123" s="220"/>
      <c r="O123" s="220"/>
      <c r="P123" s="221">
        <f>P124</f>
        <v>0</v>
      </c>
      <c r="Q123" s="220"/>
      <c r="R123" s="221">
        <f>R124</f>
        <v>0</v>
      </c>
      <c r="S123" s="220"/>
      <c r="T123" s="22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165</v>
      </c>
      <c r="AT123" s="224" t="s">
        <v>76</v>
      </c>
      <c r="AU123" s="224" t="s">
        <v>77</v>
      </c>
      <c r="AY123" s="223" t="s">
        <v>158</v>
      </c>
      <c r="BK123" s="225">
        <f>BK124</f>
        <v>0</v>
      </c>
    </row>
    <row r="124" s="12" customFormat="1" ht="22.8" customHeight="1">
      <c r="A124" s="12"/>
      <c r="B124" s="212"/>
      <c r="C124" s="213"/>
      <c r="D124" s="214" t="s">
        <v>76</v>
      </c>
      <c r="E124" s="226" t="s">
        <v>1087</v>
      </c>
      <c r="F124" s="226" t="s">
        <v>1886</v>
      </c>
      <c r="G124" s="213"/>
      <c r="H124" s="213"/>
      <c r="I124" s="216"/>
      <c r="J124" s="227">
        <f>BK124</f>
        <v>0</v>
      </c>
      <c r="K124" s="213"/>
      <c r="L124" s="218"/>
      <c r="M124" s="219"/>
      <c r="N124" s="220"/>
      <c r="O124" s="220"/>
      <c r="P124" s="221">
        <f>SUM(P125:P157)</f>
        <v>0</v>
      </c>
      <c r="Q124" s="220"/>
      <c r="R124" s="221">
        <f>SUM(R125:R157)</f>
        <v>0</v>
      </c>
      <c r="S124" s="220"/>
      <c r="T124" s="222">
        <f>SUM(T125:T157)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165</v>
      </c>
      <c r="AT124" s="224" t="s">
        <v>76</v>
      </c>
      <c r="AU124" s="224" t="s">
        <v>85</v>
      </c>
      <c r="AY124" s="223" t="s">
        <v>158</v>
      </c>
      <c r="BK124" s="225">
        <f>SUM(BK125:BK157)</f>
        <v>0</v>
      </c>
    </row>
    <row r="125" s="2" customFormat="1" ht="14.4" customHeight="1">
      <c r="A125" s="39"/>
      <c r="B125" s="40"/>
      <c r="C125" s="290" t="s">
        <v>85</v>
      </c>
      <c r="D125" s="290" t="s">
        <v>290</v>
      </c>
      <c r="E125" s="291" t="s">
        <v>1930</v>
      </c>
      <c r="F125" s="292" t="s">
        <v>1931</v>
      </c>
      <c r="G125" s="293" t="s">
        <v>223</v>
      </c>
      <c r="H125" s="294">
        <v>120</v>
      </c>
      <c r="I125" s="295"/>
      <c r="J125" s="296">
        <f>ROUND(I125*H125,2)</f>
        <v>0</v>
      </c>
      <c r="K125" s="297"/>
      <c r="L125" s="298"/>
      <c r="M125" s="299" t="s">
        <v>1</v>
      </c>
      <c r="N125" s="300" t="s">
        <v>42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1902</v>
      </c>
      <c r="AT125" s="240" t="s">
        <v>290</v>
      </c>
      <c r="AU125" s="240" t="s">
        <v>87</v>
      </c>
      <c r="AY125" s="18" t="s">
        <v>158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85</v>
      </c>
      <c r="BK125" s="241">
        <f>ROUND(I125*H125,2)</f>
        <v>0</v>
      </c>
      <c r="BL125" s="18" t="s">
        <v>1902</v>
      </c>
      <c r="BM125" s="240" t="s">
        <v>1932</v>
      </c>
    </row>
    <row r="126" s="2" customFormat="1" ht="14.4" customHeight="1">
      <c r="A126" s="39"/>
      <c r="B126" s="40"/>
      <c r="C126" s="228" t="s">
        <v>87</v>
      </c>
      <c r="D126" s="228" t="s">
        <v>161</v>
      </c>
      <c r="E126" s="229" t="s">
        <v>1933</v>
      </c>
      <c r="F126" s="230" t="s">
        <v>1934</v>
      </c>
      <c r="G126" s="231" t="s">
        <v>223</v>
      </c>
      <c r="H126" s="232">
        <v>120</v>
      </c>
      <c r="I126" s="233"/>
      <c r="J126" s="234">
        <f>ROUND(I126*H126,2)</f>
        <v>0</v>
      </c>
      <c r="K126" s="235"/>
      <c r="L126" s="45"/>
      <c r="M126" s="236" t="s">
        <v>1</v>
      </c>
      <c r="N126" s="237" t="s">
        <v>42</v>
      </c>
      <c r="O126" s="92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1902</v>
      </c>
      <c r="AT126" s="240" t="s">
        <v>161</v>
      </c>
      <c r="AU126" s="240" t="s">
        <v>87</v>
      </c>
      <c r="AY126" s="18" t="s">
        <v>158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85</v>
      </c>
      <c r="BK126" s="241">
        <f>ROUND(I126*H126,2)</f>
        <v>0</v>
      </c>
      <c r="BL126" s="18" t="s">
        <v>1902</v>
      </c>
      <c r="BM126" s="240" t="s">
        <v>1935</v>
      </c>
    </row>
    <row r="127" s="2" customFormat="1" ht="14.4" customHeight="1">
      <c r="A127" s="39"/>
      <c r="B127" s="40"/>
      <c r="C127" s="290" t="s">
        <v>159</v>
      </c>
      <c r="D127" s="290" t="s">
        <v>290</v>
      </c>
      <c r="E127" s="291" t="s">
        <v>1936</v>
      </c>
      <c r="F127" s="292" t="s">
        <v>1937</v>
      </c>
      <c r="G127" s="293" t="s">
        <v>223</v>
      </c>
      <c r="H127" s="294">
        <v>55</v>
      </c>
      <c r="I127" s="295"/>
      <c r="J127" s="296">
        <f>ROUND(I127*H127,2)</f>
        <v>0</v>
      </c>
      <c r="K127" s="297"/>
      <c r="L127" s="298"/>
      <c r="M127" s="299" t="s">
        <v>1</v>
      </c>
      <c r="N127" s="300" t="s">
        <v>42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1902</v>
      </c>
      <c r="AT127" s="240" t="s">
        <v>290</v>
      </c>
      <c r="AU127" s="240" t="s">
        <v>87</v>
      </c>
      <c r="AY127" s="18" t="s">
        <v>158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85</v>
      </c>
      <c r="BK127" s="241">
        <f>ROUND(I127*H127,2)</f>
        <v>0</v>
      </c>
      <c r="BL127" s="18" t="s">
        <v>1902</v>
      </c>
      <c r="BM127" s="240" t="s">
        <v>1938</v>
      </c>
    </row>
    <row r="128" s="2" customFormat="1" ht="14.4" customHeight="1">
      <c r="A128" s="39"/>
      <c r="B128" s="40"/>
      <c r="C128" s="228" t="s">
        <v>165</v>
      </c>
      <c r="D128" s="228" t="s">
        <v>161</v>
      </c>
      <c r="E128" s="229" t="s">
        <v>1939</v>
      </c>
      <c r="F128" s="230" t="s">
        <v>1940</v>
      </c>
      <c r="G128" s="231" t="s">
        <v>223</v>
      </c>
      <c r="H128" s="232">
        <v>55</v>
      </c>
      <c r="I128" s="233"/>
      <c r="J128" s="234">
        <f>ROUND(I128*H128,2)</f>
        <v>0</v>
      </c>
      <c r="K128" s="235"/>
      <c r="L128" s="45"/>
      <c r="M128" s="236" t="s">
        <v>1</v>
      </c>
      <c r="N128" s="237" t="s">
        <v>42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1902</v>
      </c>
      <c r="AT128" s="240" t="s">
        <v>161</v>
      </c>
      <c r="AU128" s="240" t="s">
        <v>87</v>
      </c>
      <c r="AY128" s="18" t="s">
        <v>158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85</v>
      </c>
      <c r="BK128" s="241">
        <f>ROUND(I128*H128,2)</f>
        <v>0</v>
      </c>
      <c r="BL128" s="18" t="s">
        <v>1902</v>
      </c>
      <c r="BM128" s="240" t="s">
        <v>1941</v>
      </c>
    </row>
    <row r="129" s="2" customFormat="1" ht="14.4" customHeight="1">
      <c r="A129" s="39"/>
      <c r="B129" s="40"/>
      <c r="C129" s="290" t="s">
        <v>188</v>
      </c>
      <c r="D129" s="290" t="s">
        <v>290</v>
      </c>
      <c r="E129" s="291" t="s">
        <v>1942</v>
      </c>
      <c r="F129" s="292" t="s">
        <v>1943</v>
      </c>
      <c r="G129" s="293" t="s">
        <v>1265</v>
      </c>
      <c r="H129" s="294">
        <v>10</v>
      </c>
      <c r="I129" s="295"/>
      <c r="J129" s="296">
        <f>ROUND(I129*H129,2)</f>
        <v>0</v>
      </c>
      <c r="K129" s="297"/>
      <c r="L129" s="298"/>
      <c r="M129" s="299" t="s">
        <v>1</v>
      </c>
      <c r="N129" s="300" t="s">
        <v>42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1902</v>
      </c>
      <c r="AT129" s="240" t="s">
        <v>290</v>
      </c>
      <c r="AU129" s="240" t="s">
        <v>87</v>
      </c>
      <c r="AY129" s="18" t="s">
        <v>158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85</v>
      </c>
      <c r="BK129" s="241">
        <f>ROUND(I129*H129,2)</f>
        <v>0</v>
      </c>
      <c r="BL129" s="18" t="s">
        <v>1902</v>
      </c>
      <c r="BM129" s="240" t="s">
        <v>1944</v>
      </c>
    </row>
    <row r="130" s="2" customFormat="1" ht="24.15" customHeight="1">
      <c r="A130" s="39"/>
      <c r="B130" s="40"/>
      <c r="C130" s="228" t="s">
        <v>183</v>
      </c>
      <c r="D130" s="228" t="s">
        <v>161</v>
      </c>
      <c r="E130" s="229" t="s">
        <v>1945</v>
      </c>
      <c r="F130" s="230" t="s">
        <v>1946</v>
      </c>
      <c r="G130" s="231" t="s">
        <v>1265</v>
      </c>
      <c r="H130" s="232">
        <v>10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42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1902</v>
      </c>
      <c r="AT130" s="240" t="s">
        <v>161</v>
      </c>
      <c r="AU130" s="240" t="s">
        <v>87</v>
      </c>
      <c r="AY130" s="18" t="s">
        <v>158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85</v>
      </c>
      <c r="BK130" s="241">
        <f>ROUND(I130*H130,2)</f>
        <v>0</v>
      </c>
      <c r="BL130" s="18" t="s">
        <v>1902</v>
      </c>
      <c r="BM130" s="240" t="s">
        <v>1947</v>
      </c>
    </row>
    <row r="131" s="2" customFormat="1" ht="14.4" customHeight="1">
      <c r="A131" s="39"/>
      <c r="B131" s="40"/>
      <c r="C131" s="290" t="s">
        <v>199</v>
      </c>
      <c r="D131" s="290" t="s">
        <v>290</v>
      </c>
      <c r="E131" s="291" t="s">
        <v>1948</v>
      </c>
      <c r="F131" s="292" t="s">
        <v>1949</v>
      </c>
      <c r="G131" s="293" t="s">
        <v>1265</v>
      </c>
      <c r="H131" s="294">
        <v>25</v>
      </c>
      <c r="I131" s="295"/>
      <c r="J131" s="296">
        <f>ROUND(I131*H131,2)</f>
        <v>0</v>
      </c>
      <c r="K131" s="297"/>
      <c r="L131" s="298"/>
      <c r="M131" s="299" t="s">
        <v>1</v>
      </c>
      <c r="N131" s="300" t="s">
        <v>42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1902</v>
      </c>
      <c r="AT131" s="240" t="s">
        <v>290</v>
      </c>
      <c r="AU131" s="240" t="s">
        <v>87</v>
      </c>
      <c r="AY131" s="18" t="s">
        <v>158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85</v>
      </c>
      <c r="BK131" s="241">
        <f>ROUND(I131*H131,2)</f>
        <v>0</v>
      </c>
      <c r="BL131" s="18" t="s">
        <v>1902</v>
      </c>
      <c r="BM131" s="240" t="s">
        <v>1950</v>
      </c>
    </row>
    <row r="132" s="2" customFormat="1" ht="14.4" customHeight="1">
      <c r="A132" s="39"/>
      <c r="B132" s="40"/>
      <c r="C132" s="228" t="s">
        <v>203</v>
      </c>
      <c r="D132" s="228" t="s">
        <v>161</v>
      </c>
      <c r="E132" s="229" t="s">
        <v>1951</v>
      </c>
      <c r="F132" s="230" t="s">
        <v>1952</v>
      </c>
      <c r="G132" s="231" t="s">
        <v>1265</v>
      </c>
      <c r="H132" s="232">
        <v>17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42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1902</v>
      </c>
      <c r="AT132" s="240" t="s">
        <v>161</v>
      </c>
      <c r="AU132" s="240" t="s">
        <v>87</v>
      </c>
      <c r="AY132" s="18" t="s">
        <v>158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1902</v>
      </c>
      <c r="BM132" s="240" t="s">
        <v>1953</v>
      </c>
    </row>
    <row r="133" s="2" customFormat="1" ht="14.4" customHeight="1">
      <c r="A133" s="39"/>
      <c r="B133" s="40"/>
      <c r="C133" s="290" t="s">
        <v>184</v>
      </c>
      <c r="D133" s="290" t="s">
        <v>290</v>
      </c>
      <c r="E133" s="291" t="s">
        <v>1954</v>
      </c>
      <c r="F133" s="292" t="s">
        <v>1955</v>
      </c>
      <c r="G133" s="293" t="s">
        <v>1265</v>
      </c>
      <c r="H133" s="294">
        <v>11</v>
      </c>
      <c r="I133" s="295"/>
      <c r="J133" s="296">
        <f>ROUND(I133*H133,2)</f>
        <v>0</v>
      </c>
      <c r="K133" s="297"/>
      <c r="L133" s="298"/>
      <c r="M133" s="299" t="s">
        <v>1</v>
      </c>
      <c r="N133" s="300" t="s">
        <v>42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1902</v>
      </c>
      <c r="AT133" s="240" t="s">
        <v>290</v>
      </c>
      <c r="AU133" s="240" t="s">
        <v>87</v>
      </c>
      <c r="AY133" s="18" t="s">
        <v>158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85</v>
      </c>
      <c r="BK133" s="241">
        <f>ROUND(I133*H133,2)</f>
        <v>0</v>
      </c>
      <c r="BL133" s="18" t="s">
        <v>1902</v>
      </c>
      <c r="BM133" s="240" t="s">
        <v>1956</v>
      </c>
    </row>
    <row r="134" s="2" customFormat="1" ht="14.4" customHeight="1">
      <c r="A134" s="39"/>
      <c r="B134" s="40"/>
      <c r="C134" s="228" t="s">
        <v>210</v>
      </c>
      <c r="D134" s="228" t="s">
        <v>161</v>
      </c>
      <c r="E134" s="229" t="s">
        <v>1957</v>
      </c>
      <c r="F134" s="230" t="s">
        <v>1958</v>
      </c>
      <c r="G134" s="231" t="s">
        <v>1265</v>
      </c>
      <c r="H134" s="232">
        <v>11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42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1902</v>
      </c>
      <c r="AT134" s="240" t="s">
        <v>161</v>
      </c>
      <c r="AU134" s="240" t="s">
        <v>87</v>
      </c>
      <c r="AY134" s="18" t="s">
        <v>158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85</v>
      </c>
      <c r="BK134" s="241">
        <f>ROUND(I134*H134,2)</f>
        <v>0</v>
      </c>
      <c r="BL134" s="18" t="s">
        <v>1902</v>
      </c>
      <c r="BM134" s="240" t="s">
        <v>1959</v>
      </c>
    </row>
    <row r="135" s="2" customFormat="1" ht="14.4" customHeight="1">
      <c r="A135" s="39"/>
      <c r="B135" s="40"/>
      <c r="C135" s="290" t="s">
        <v>216</v>
      </c>
      <c r="D135" s="290" t="s">
        <v>290</v>
      </c>
      <c r="E135" s="291" t="s">
        <v>1960</v>
      </c>
      <c r="F135" s="292" t="s">
        <v>1961</v>
      </c>
      <c r="G135" s="293" t="s">
        <v>1265</v>
      </c>
      <c r="H135" s="294">
        <v>7</v>
      </c>
      <c r="I135" s="295"/>
      <c r="J135" s="296">
        <f>ROUND(I135*H135,2)</f>
        <v>0</v>
      </c>
      <c r="K135" s="297"/>
      <c r="L135" s="298"/>
      <c r="M135" s="299" t="s">
        <v>1</v>
      </c>
      <c r="N135" s="300" t="s">
        <v>42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1902</v>
      </c>
      <c r="AT135" s="240" t="s">
        <v>290</v>
      </c>
      <c r="AU135" s="240" t="s">
        <v>87</v>
      </c>
      <c r="AY135" s="18" t="s">
        <v>158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85</v>
      </c>
      <c r="BK135" s="241">
        <f>ROUND(I135*H135,2)</f>
        <v>0</v>
      </c>
      <c r="BL135" s="18" t="s">
        <v>1902</v>
      </c>
      <c r="BM135" s="240" t="s">
        <v>1962</v>
      </c>
    </row>
    <row r="136" s="2" customFormat="1" ht="14.4" customHeight="1">
      <c r="A136" s="39"/>
      <c r="B136" s="40"/>
      <c r="C136" s="290" t="s">
        <v>220</v>
      </c>
      <c r="D136" s="290" t="s">
        <v>290</v>
      </c>
      <c r="E136" s="291" t="s">
        <v>1963</v>
      </c>
      <c r="F136" s="292" t="s">
        <v>1964</v>
      </c>
      <c r="G136" s="293" t="s">
        <v>1265</v>
      </c>
      <c r="H136" s="294">
        <v>14</v>
      </c>
      <c r="I136" s="295"/>
      <c r="J136" s="296">
        <f>ROUND(I136*H136,2)</f>
        <v>0</v>
      </c>
      <c r="K136" s="297"/>
      <c r="L136" s="298"/>
      <c r="M136" s="299" t="s">
        <v>1</v>
      </c>
      <c r="N136" s="300" t="s">
        <v>42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1902</v>
      </c>
      <c r="AT136" s="240" t="s">
        <v>290</v>
      </c>
      <c r="AU136" s="240" t="s">
        <v>87</v>
      </c>
      <c r="AY136" s="18" t="s">
        <v>158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85</v>
      </c>
      <c r="BK136" s="241">
        <f>ROUND(I136*H136,2)</f>
        <v>0</v>
      </c>
      <c r="BL136" s="18" t="s">
        <v>1902</v>
      </c>
      <c r="BM136" s="240" t="s">
        <v>1965</v>
      </c>
    </row>
    <row r="137" s="2" customFormat="1" ht="14.4" customHeight="1">
      <c r="A137" s="39"/>
      <c r="B137" s="40"/>
      <c r="C137" s="228" t="s">
        <v>227</v>
      </c>
      <c r="D137" s="228" t="s">
        <v>161</v>
      </c>
      <c r="E137" s="229" t="s">
        <v>1966</v>
      </c>
      <c r="F137" s="230" t="s">
        <v>1967</v>
      </c>
      <c r="G137" s="231" t="s">
        <v>1265</v>
      </c>
      <c r="H137" s="232">
        <v>7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42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1902</v>
      </c>
      <c r="AT137" s="240" t="s">
        <v>161</v>
      </c>
      <c r="AU137" s="240" t="s">
        <v>87</v>
      </c>
      <c r="AY137" s="18" t="s">
        <v>158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85</v>
      </c>
      <c r="BK137" s="241">
        <f>ROUND(I137*H137,2)</f>
        <v>0</v>
      </c>
      <c r="BL137" s="18" t="s">
        <v>1902</v>
      </c>
      <c r="BM137" s="240" t="s">
        <v>1968</v>
      </c>
    </row>
    <row r="138" s="2" customFormat="1" ht="14.4" customHeight="1">
      <c r="A138" s="39"/>
      <c r="B138" s="40"/>
      <c r="C138" s="228" t="s">
        <v>236</v>
      </c>
      <c r="D138" s="228" t="s">
        <v>161</v>
      </c>
      <c r="E138" s="229" t="s">
        <v>1969</v>
      </c>
      <c r="F138" s="230" t="s">
        <v>1970</v>
      </c>
      <c r="G138" s="231" t="s">
        <v>1265</v>
      </c>
      <c r="H138" s="232">
        <v>7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42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1902</v>
      </c>
      <c r="AT138" s="240" t="s">
        <v>161</v>
      </c>
      <c r="AU138" s="240" t="s">
        <v>87</v>
      </c>
      <c r="AY138" s="18" t="s">
        <v>158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85</v>
      </c>
      <c r="BK138" s="241">
        <f>ROUND(I138*H138,2)</f>
        <v>0</v>
      </c>
      <c r="BL138" s="18" t="s">
        <v>1902</v>
      </c>
      <c r="BM138" s="240" t="s">
        <v>1971</v>
      </c>
    </row>
    <row r="139" s="2" customFormat="1" ht="37.8" customHeight="1">
      <c r="A139" s="39"/>
      <c r="B139" s="40"/>
      <c r="C139" s="290" t="s">
        <v>8</v>
      </c>
      <c r="D139" s="290" t="s">
        <v>290</v>
      </c>
      <c r="E139" s="291" t="s">
        <v>1972</v>
      </c>
      <c r="F139" s="292" t="s">
        <v>1973</v>
      </c>
      <c r="G139" s="293" t="s">
        <v>1265</v>
      </c>
      <c r="H139" s="294">
        <v>1</v>
      </c>
      <c r="I139" s="295"/>
      <c r="J139" s="296">
        <f>ROUND(I139*H139,2)</f>
        <v>0</v>
      </c>
      <c r="K139" s="297"/>
      <c r="L139" s="298"/>
      <c r="M139" s="299" t="s">
        <v>1</v>
      </c>
      <c r="N139" s="300" t="s">
        <v>42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1902</v>
      </c>
      <c r="AT139" s="240" t="s">
        <v>290</v>
      </c>
      <c r="AU139" s="240" t="s">
        <v>87</v>
      </c>
      <c r="AY139" s="18" t="s">
        <v>158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85</v>
      </c>
      <c r="BK139" s="241">
        <f>ROUND(I139*H139,2)</f>
        <v>0</v>
      </c>
      <c r="BL139" s="18" t="s">
        <v>1902</v>
      </c>
      <c r="BM139" s="240" t="s">
        <v>1974</v>
      </c>
    </row>
    <row r="140" s="2" customFormat="1" ht="14.4" customHeight="1">
      <c r="A140" s="39"/>
      <c r="B140" s="40"/>
      <c r="C140" s="228" t="s">
        <v>249</v>
      </c>
      <c r="D140" s="228" t="s">
        <v>161</v>
      </c>
      <c r="E140" s="229" t="s">
        <v>1975</v>
      </c>
      <c r="F140" s="230" t="s">
        <v>1976</v>
      </c>
      <c r="G140" s="231" t="s">
        <v>1265</v>
      </c>
      <c r="H140" s="232">
        <v>7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42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1902</v>
      </c>
      <c r="AT140" s="240" t="s">
        <v>161</v>
      </c>
      <c r="AU140" s="240" t="s">
        <v>87</v>
      </c>
      <c r="AY140" s="18" t="s">
        <v>158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85</v>
      </c>
      <c r="BK140" s="241">
        <f>ROUND(I140*H140,2)</f>
        <v>0</v>
      </c>
      <c r="BL140" s="18" t="s">
        <v>1902</v>
      </c>
      <c r="BM140" s="240" t="s">
        <v>1977</v>
      </c>
    </row>
    <row r="141" s="2" customFormat="1" ht="14.4" customHeight="1">
      <c r="A141" s="39"/>
      <c r="B141" s="40"/>
      <c r="C141" s="290" t="s">
        <v>259</v>
      </c>
      <c r="D141" s="290" t="s">
        <v>290</v>
      </c>
      <c r="E141" s="291" t="s">
        <v>1978</v>
      </c>
      <c r="F141" s="292" t="s">
        <v>1979</v>
      </c>
      <c r="G141" s="293" t="s">
        <v>1265</v>
      </c>
      <c r="H141" s="294">
        <v>7</v>
      </c>
      <c r="I141" s="295"/>
      <c r="J141" s="296">
        <f>ROUND(I141*H141,2)</f>
        <v>0</v>
      </c>
      <c r="K141" s="297"/>
      <c r="L141" s="298"/>
      <c r="M141" s="299" t="s">
        <v>1</v>
      </c>
      <c r="N141" s="300" t="s">
        <v>42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1902</v>
      </c>
      <c r="AT141" s="240" t="s">
        <v>290</v>
      </c>
      <c r="AU141" s="240" t="s">
        <v>87</v>
      </c>
      <c r="AY141" s="18" t="s">
        <v>158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85</v>
      </c>
      <c r="BK141" s="241">
        <f>ROUND(I141*H141,2)</f>
        <v>0</v>
      </c>
      <c r="BL141" s="18" t="s">
        <v>1902</v>
      </c>
      <c r="BM141" s="240" t="s">
        <v>1980</v>
      </c>
    </row>
    <row r="142" s="2" customFormat="1" ht="14.4" customHeight="1">
      <c r="A142" s="39"/>
      <c r="B142" s="40"/>
      <c r="C142" s="228" t="s">
        <v>269</v>
      </c>
      <c r="D142" s="228" t="s">
        <v>161</v>
      </c>
      <c r="E142" s="229" t="s">
        <v>1981</v>
      </c>
      <c r="F142" s="230" t="s">
        <v>1982</v>
      </c>
      <c r="G142" s="231" t="s">
        <v>195</v>
      </c>
      <c r="H142" s="232">
        <v>46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42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1902</v>
      </c>
      <c r="AT142" s="240" t="s">
        <v>161</v>
      </c>
      <c r="AU142" s="240" t="s">
        <v>87</v>
      </c>
      <c r="AY142" s="18" t="s">
        <v>158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85</v>
      </c>
      <c r="BK142" s="241">
        <f>ROUND(I142*H142,2)</f>
        <v>0</v>
      </c>
      <c r="BL142" s="18" t="s">
        <v>1902</v>
      </c>
      <c r="BM142" s="240" t="s">
        <v>1983</v>
      </c>
    </row>
    <row r="143" s="2" customFormat="1" ht="24.15" customHeight="1">
      <c r="A143" s="39"/>
      <c r="B143" s="40"/>
      <c r="C143" s="228" t="s">
        <v>276</v>
      </c>
      <c r="D143" s="228" t="s">
        <v>161</v>
      </c>
      <c r="E143" s="229" t="s">
        <v>1984</v>
      </c>
      <c r="F143" s="230" t="s">
        <v>1985</v>
      </c>
      <c r="G143" s="231" t="s">
        <v>1265</v>
      </c>
      <c r="H143" s="232">
        <v>1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42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1902</v>
      </c>
      <c r="AT143" s="240" t="s">
        <v>161</v>
      </c>
      <c r="AU143" s="240" t="s">
        <v>87</v>
      </c>
      <c r="AY143" s="18" t="s">
        <v>158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85</v>
      </c>
      <c r="BK143" s="241">
        <f>ROUND(I143*H143,2)</f>
        <v>0</v>
      </c>
      <c r="BL143" s="18" t="s">
        <v>1902</v>
      </c>
      <c r="BM143" s="240" t="s">
        <v>1986</v>
      </c>
    </row>
    <row r="144" s="2" customFormat="1" ht="14.4" customHeight="1">
      <c r="A144" s="39"/>
      <c r="B144" s="40"/>
      <c r="C144" s="290" t="s">
        <v>282</v>
      </c>
      <c r="D144" s="290" t="s">
        <v>290</v>
      </c>
      <c r="E144" s="291" t="s">
        <v>1987</v>
      </c>
      <c r="F144" s="292" t="s">
        <v>1988</v>
      </c>
      <c r="G144" s="293" t="s">
        <v>223</v>
      </c>
      <c r="H144" s="294">
        <v>180</v>
      </c>
      <c r="I144" s="295"/>
      <c r="J144" s="296">
        <f>ROUND(I144*H144,2)</f>
        <v>0</v>
      </c>
      <c r="K144" s="297"/>
      <c r="L144" s="298"/>
      <c r="M144" s="299" t="s">
        <v>1</v>
      </c>
      <c r="N144" s="300" t="s">
        <v>42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1902</v>
      </c>
      <c r="AT144" s="240" t="s">
        <v>290</v>
      </c>
      <c r="AU144" s="240" t="s">
        <v>87</v>
      </c>
      <c r="AY144" s="18" t="s">
        <v>158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85</v>
      </c>
      <c r="BK144" s="241">
        <f>ROUND(I144*H144,2)</f>
        <v>0</v>
      </c>
      <c r="BL144" s="18" t="s">
        <v>1902</v>
      </c>
      <c r="BM144" s="240" t="s">
        <v>1989</v>
      </c>
    </row>
    <row r="145" s="2" customFormat="1" ht="24.15" customHeight="1">
      <c r="A145" s="39"/>
      <c r="B145" s="40"/>
      <c r="C145" s="228" t="s">
        <v>7</v>
      </c>
      <c r="D145" s="228" t="s">
        <v>161</v>
      </c>
      <c r="E145" s="229" t="s">
        <v>1990</v>
      </c>
      <c r="F145" s="230" t="s">
        <v>1991</v>
      </c>
      <c r="G145" s="231" t="s">
        <v>223</v>
      </c>
      <c r="H145" s="232">
        <v>180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42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1902</v>
      </c>
      <c r="AT145" s="240" t="s">
        <v>161</v>
      </c>
      <c r="AU145" s="240" t="s">
        <v>87</v>
      </c>
      <c r="AY145" s="18" t="s">
        <v>158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85</v>
      </c>
      <c r="BK145" s="241">
        <f>ROUND(I145*H145,2)</f>
        <v>0</v>
      </c>
      <c r="BL145" s="18" t="s">
        <v>1902</v>
      </c>
      <c r="BM145" s="240" t="s">
        <v>1992</v>
      </c>
    </row>
    <row r="146" s="2" customFormat="1" ht="14.4" customHeight="1">
      <c r="A146" s="39"/>
      <c r="B146" s="40"/>
      <c r="C146" s="290" t="s">
        <v>289</v>
      </c>
      <c r="D146" s="290" t="s">
        <v>290</v>
      </c>
      <c r="E146" s="291" t="s">
        <v>1993</v>
      </c>
      <c r="F146" s="292" t="s">
        <v>1994</v>
      </c>
      <c r="G146" s="293" t="s">
        <v>1265</v>
      </c>
      <c r="H146" s="294">
        <v>52</v>
      </c>
      <c r="I146" s="295"/>
      <c r="J146" s="296">
        <f>ROUND(I146*H146,2)</f>
        <v>0</v>
      </c>
      <c r="K146" s="297"/>
      <c r="L146" s="298"/>
      <c r="M146" s="299" t="s">
        <v>1</v>
      </c>
      <c r="N146" s="300" t="s">
        <v>42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1902</v>
      </c>
      <c r="AT146" s="240" t="s">
        <v>290</v>
      </c>
      <c r="AU146" s="240" t="s">
        <v>87</v>
      </c>
      <c r="AY146" s="18" t="s">
        <v>158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85</v>
      </c>
      <c r="BK146" s="241">
        <f>ROUND(I146*H146,2)</f>
        <v>0</v>
      </c>
      <c r="BL146" s="18" t="s">
        <v>1902</v>
      </c>
      <c r="BM146" s="240" t="s">
        <v>1995</v>
      </c>
    </row>
    <row r="147" s="2" customFormat="1" ht="14.4" customHeight="1">
      <c r="A147" s="39"/>
      <c r="B147" s="40"/>
      <c r="C147" s="290" t="s">
        <v>295</v>
      </c>
      <c r="D147" s="290" t="s">
        <v>290</v>
      </c>
      <c r="E147" s="291" t="s">
        <v>1996</v>
      </c>
      <c r="F147" s="292" t="s">
        <v>1997</v>
      </c>
      <c r="G147" s="293" t="s">
        <v>1265</v>
      </c>
      <c r="H147" s="294">
        <v>70</v>
      </c>
      <c r="I147" s="295"/>
      <c r="J147" s="296">
        <f>ROUND(I147*H147,2)</f>
        <v>0</v>
      </c>
      <c r="K147" s="297"/>
      <c r="L147" s="298"/>
      <c r="M147" s="299" t="s">
        <v>1</v>
      </c>
      <c r="N147" s="300" t="s">
        <v>42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1902</v>
      </c>
      <c r="AT147" s="240" t="s">
        <v>290</v>
      </c>
      <c r="AU147" s="240" t="s">
        <v>87</v>
      </c>
      <c r="AY147" s="18" t="s">
        <v>158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85</v>
      </c>
      <c r="BK147" s="241">
        <f>ROUND(I147*H147,2)</f>
        <v>0</v>
      </c>
      <c r="BL147" s="18" t="s">
        <v>1902</v>
      </c>
      <c r="BM147" s="240" t="s">
        <v>1998</v>
      </c>
    </row>
    <row r="148" s="2" customFormat="1" ht="14.4" customHeight="1">
      <c r="A148" s="39"/>
      <c r="B148" s="40"/>
      <c r="C148" s="290" t="s">
        <v>301</v>
      </c>
      <c r="D148" s="290" t="s">
        <v>290</v>
      </c>
      <c r="E148" s="291" t="s">
        <v>1999</v>
      </c>
      <c r="F148" s="292" t="s">
        <v>2000</v>
      </c>
      <c r="G148" s="293" t="s">
        <v>1265</v>
      </c>
      <c r="H148" s="294">
        <v>78</v>
      </c>
      <c r="I148" s="295"/>
      <c r="J148" s="296">
        <f>ROUND(I148*H148,2)</f>
        <v>0</v>
      </c>
      <c r="K148" s="297"/>
      <c r="L148" s="298"/>
      <c r="M148" s="299" t="s">
        <v>1</v>
      </c>
      <c r="N148" s="300" t="s">
        <v>42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1902</v>
      </c>
      <c r="AT148" s="240" t="s">
        <v>290</v>
      </c>
      <c r="AU148" s="240" t="s">
        <v>87</v>
      </c>
      <c r="AY148" s="18" t="s">
        <v>158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85</v>
      </c>
      <c r="BK148" s="241">
        <f>ROUND(I148*H148,2)</f>
        <v>0</v>
      </c>
      <c r="BL148" s="18" t="s">
        <v>1902</v>
      </c>
      <c r="BM148" s="240" t="s">
        <v>2001</v>
      </c>
    </row>
    <row r="149" s="2" customFormat="1" ht="14.4" customHeight="1">
      <c r="A149" s="39"/>
      <c r="B149" s="40"/>
      <c r="C149" s="290" t="s">
        <v>305</v>
      </c>
      <c r="D149" s="290" t="s">
        <v>290</v>
      </c>
      <c r="E149" s="291" t="s">
        <v>2002</v>
      </c>
      <c r="F149" s="292" t="s">
        <v>2003</v>
      </c>
      <c r="G149" s="293" t="s">
        <v>1265</v>
      </c>
      <c r="H149" s="294">
        <v>7</v>
      </c>
      <c r="I149" s="295"/>
      <c r="J149" s="296">
        <f>ROUND(I149*H149,2)</f>
        <v>0</v>
      </c>
      <c r="K149" s="297"/>
      <c r="L149" s="298"/>
      <c r="M149" s="299" t="s">
        <v>1</v>
      </c>
      <c r="N149" s="300" t="s">
        <v>42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1902</v>
      </c>
      <c r="AT149" s="240" t="s">
        <v>290</v>
      </c>
      <c r="AU149" s="240" t="s">
        <v>87</v>
      </c>
      <c r="AY149" s="18" t="s">
        <v>158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85</v>
      </c>
      <c r="BK149" s="241">
        <f>ROUND(I149*H149,2)</f>
        <v>0</v>
      </c>
      <c r="BL149" s="18" t="s">
        <v>1902</v>
      </c>
      <c r="BM149" s="240" t="s">
        <v>2004</v>
      </c>
    </row>
    <row r="150" s="2" customFormat="1" ht="14.4" customHeight="1">
      <c r="A150" s="39"/>
      <c r="B150" s="40"/>
      <c r="C150" s="290" t="s">
        <v>309</v>
      </c>
      <c r="D150" s="290" t="s">
        <v>290</v>
      </c>
      <c r="E150" s="291" t="s">
        <v>2005</v>
      </c>
      <c r="F150" s="292" t="s">
        <v>2006</v>
      </c>
      <c r="G150" s="293" t="s">
        <v>1265</v>
      </c>
      <c r="H150" s="294">
        <v>7</v>
      </c>
      <c r="I150" s="295"/>
      <c r="J150" s="296">
        <f>ROUND(I150*H150,2)</f>
        <v>0</v>
      </c>
      <c r="K150" s="297"/>
      <c r="L150" s="298"/>
      <c r="M150" s="299" t="s">
        <v>1</v>
      </c>
      <c r="N150" s="300" t="s">
        <v>42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1902</v>
      </c>
      <c r="AT150" s="240" t="s">
        <v>290</v>
      </c>
      <c r="AU150" s="240" t="s">
        <v>87</v>
      </c>
      <c r="AY150" s="18" t="s">
        <v>158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85</v>
      </c>
      <c r="BK150" s="241">
        <f>ROUND(I150*H150,2)</f>
        <v>0</v>
      </c>
      <c r="BL150" s="18" t="s">
        <v>1902</v>
      </c>
      <c r="BM150" s="240" t="s">
        <v>2007</v>
      </c>
    </row>
    <row r="151" s="2" customFormat="1" ht="14.4" customHeight="1">
      <c r="A151" s="39"/>
      <c r="B151" s="40"/>
      <c r="C151" s="290" t="s">
        <v>314</v>
      </c>
      <c r="D151" s="290" t="s">
        <v>290</v>
      </c>
      <c r="E151" s="291" t="s">
        <v>2008</v>
      </c>
      <c r="F151" s="292" t="s">
        <v>2009</v>
      </c>
      <c r="G151" s="293" t="s">
        <v>1265</v>
      </c>
      <c r="H151" s="294">
        <v>7</v>
      </c>
      <c r="I151" s="295"/>
      <c r="J151" s="296">
        <f>ROUND(I151*H151,2)</f>
        <v>0</v>
      </c>
      <c r="K151" s="297"/>
      <c r="L151" s="298"/>
      <c r="M151" s="299" t="s">
        <v>1</v>
      </c>
      <c r="N151" s="300" t="s">
        <v>42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1902</v>
      </c>
      <c r="AT151" s="240" t="s">
        <v>290</v>
      </c>
      <c r="AU151" s="240" t="s">
        <v>87</v>
      </c>
      <c r="AY151" s="18" t="s">
        <v>158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85</v>
      </c>
      <c r="BK151" s="241">
        <f>ROUND(I151*H151,2)</f>
        <v>0</v>
      </c>
      <c r="BL151" s="18" t="s">
        <v>1902</v>
      </c>
      <c r="BM151" s="240" t="s">
        <v>2010</v>
      </c>
    </row>
    <row r="152" s="2" customFormat="1" ht="14.4" customHeight="1">
      <c r="A152" s="39"/>
      <c r="B152" s="40"/>
      <c r="C152" s="290" t="s">
        <v>318</v>
      </c>
      <c r="D152" s="290" t="s">
        <v>290</v>
      </c>
      <c r="E152" s="291" t="s">
        <v>2011</v>
      </c>
      <c r="F152" s="292" t="s">
        <v>2012</v>
      </c>
      <c r="G152" s="293" t="s">
        <v>1265</v>
      </c>
      <c r="H152" s="294">
        <v>7</v>
      </c>
      <c r="I152" s="295"/>
      <c r="J152" s="296">
        <f>ROUND(I152*H152,2)</f>
        <v>0</v>
      </c>
      <c r="K152" s="297"/>
      <c r="L152" s="298"/>
      <c r="M152" s="299" t="s">
        <v>1</v>
      </c>
      <c r="N152" s="300" t="s">
        <v>42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1902</v>
      </c>
      <c r="AT152" s="240" t="s">
        <v>290</v>
      </c>
      <c r="AU152" s="240" t="s">
        <v>87</v>
      </c>
      <c r="AY152" s="18" t="s">
        <v>158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85</v>
      </c>
      <c r="BK152" s="241">
        <f>ROUND(I152*H152,2)</f>
        <v>0</v>
      </c>
      <c r="BL152" s="18" t="s">
        <v>1902</v>
      </c>
      <c r="BM152" s="240" t="s">
        <v>2013</v>
      </c>
    </row>
    <row r="153" s="2" customFormat="1" ht="24.15" customHeight="1">
      <c r="A153" s="39"/>
      <c r="B153" s="40"/>
      <c r="C153" s="228" t="s">
        <v>322</v>
      </c>
      <c r="D153" s="228" t="s">
        <v>161</v>
      </c>
      <c r="E153" s="229" t="s">
        <v>2014</v>
      </c>
      <c r="F153" s="230" t="s">
        <v>2015</v>
      </c>
      <c r="G153" s="231" t="s">
        <v>1265</v>
      </c>
      <c r="H153" s="232">
        <v>3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42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1902</v>
      </c>
      <c r="AT153" s="240" t="s">
        <v>161</v>
      </c>
      <c r="AU153" s="240" t="s">
        <v>87</v>
      </c>
      <c r="AY153" s="18" t="s">
        <v>158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85</v>
      </c>
      <c r="BK153" s="241">
        <f>ROUND(I153*H153,2)</f>
        <v>0</v>
      </c>
      <c r="BL153" s="18" t="s">
        <v>1902</v>
      </c>
      <c r="BM153" s="240" t="s">
        <v>2016</v>
      </c>
    </row>
    <row r="154" s="2" customFormat="1" ht="14.4" customHeight="1">
      <c r="A154" s="39"/>
      <c r="B154" s="40"/>
      <c r="C154" s="290" t="s">
        <v>327</v>
      </c>
      <c r="D154" s="290" t="s">
        <v>290</v>
      </c>
      <c r="E154" s="291" t="s">
        <v>2017</v>
      </c>
      <c r="F154" s="292" t="s">
        <v>2018</v>
      </c>
      <c r="G154" s="293" t="s">
        <v>1265</v>
      </c>
      <c r="H154" s="294">
        <v>17</v>
      </c>
      <c r="I154" s="295"/>
      <c r="J154" s="296">
        <f>ROUND(I154*H154,2)</f>
        <v>0</v>
      </c>
      <c r="K154" s="297"/>
      <c r="L154" s="298"/>
      <c r="M154" s="299" t="s">
        <v>1</v>
      </c>
      <c r="N154" s="300" t="s">
        <v>42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1902</v>
      </c>
      <c r="AT154" s="240" t="s">
        <v>290</v>
      </c>
      <c r="AU154" s="240" t="s">
        <v>87</v>
      </c>
      <c r="AY154" s="18" t="s">
        <v>158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85</v>
      </c>
      <c r="BK154" s="241">
        <f>ROUND(I154*H154,2)</f>
        <v>0</v>
      </c>
      <c r="BL154" s="18" t="s">
        <v>1902</v>
      </c>
      <c r="BM154" s="240" t="s">
        <v>2019</v>
      </c>
    </row>
    <row r="155" s="2" customFormat="1" ht="14.4" customHeight="1">
      <c r="A155" s="39"/>
      <c r="B155" s="40"/>
      <c r="C155" s="228" t="s">
        <v>332</v>
      </c>
      <c r="D155" s="228" t="s">
        <v>161</v>
      </c>
      <c r="E155" s="229" t="s">
        <v>2020</v>
      </c>
      <c r="F155" s="230" t="s">
        <v>2021</v>
      </c>
      <c r="G155" s="231" t="s">
        <v>1265</v>
      </c>
      <c r="H155" s="232">
        <v>19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42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1902</v>
      </c>
      <c r="AT155" s="240" t="s">
        <v>161</v>
      </c>
      <c r="AU155" s="240" t="s">
        <v>87</v>
      </c>
      <c r="AY155" s="18" t="s">
        <v>158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85</v>
      </c>
      <c r="BK155" s="241">
        <f>ROUND(I155*H155,2)</f>
        <v>0</v>
      </c>
      <c r="BL155" s="18" t="s">
        <v>1902</v>
      </c>
      <c r="BM155" s="240" t="s">
        <v>2022</v>
      </c>
    </row>
    <row r="156" s="2" customFormat="1" ht="37.8" customHeight="1">
      <c r="A156" s="39"/>
      <c r="B156" s="40"/>
      <c r="C156" s="290" t="s">
        <v>336</v>
      </c>
      <c r="D156" s="290" t="s">
        <v>290</v>
      </c>
      <c r="E156" s="291" t="s">
        <v>2023</v>
      </c>
      <c r="F156" s="292" t="s">
        <v>2024</v>
      </c>
      <c r="G156" s="293" t="s">
        <v>1265</v>
      </c>
      <c r="H156" s="294">
        <v>3</v>
      </c>
      <c r="I156" s="295"/>
      <c r="J156" s="296">
        <f>ROUND(I156*H156,2)</f>
        <v>0</v>
      </c>
      <c r="K156" s="297"/>
      <c r="L156" s="298"/>
      <c r="M156" s="299" t="s">
        <v>1</v>
      </c>
      <c r="N156" s="300" t="s">
        <v>42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1902</v>
      </c>
      <c r="AT156" s="240" t="s">
        <v>290</v>
      </c>
      <c r="AU156" s="240" t="s">
        <v>87</v>
      </c>
      <c r="AY156" s="18" t="s">
        <v>158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85</v>
      </c>
      <c r="BK156" s="241">
        <f>ROUND(I156*H156,2)</f>
        <v>0</v>
      </c>
      <c r="BL156" s="18" t="s">
        <v>1902</v>
      </c>
      <c r="BM156" s="240" t="s">
        <v>2025</v>
      </c>
    </row>
    <row r="157" s="2" customFormat="1" ht="24.15" customHeight="1">
      <c r="A157" s="39"/>
      <c r="B157" s="40"/>
      <c r="C157" s="290" t="s">
        <v>340</v>
      </c>
      <c r="D157" s="290" t="s">
        <v>290</v>
      </c>
      <c r="E157" s="291" t="s">
        <v>2026</v>
      </c>
      <c r="F157" s="292" t="s">
        <v>2027</v>
      </c>
      <c r="G157" s="293" t="s">
        <v>223</v>
      </c>
      <c r="H157" s="294">
        <v>15</v>
      </c>
      <c r="I157" s="295"/>
      <c r="J157" s="296">
        <f>ROUND(I157*H157,2)</f>
        <v>0</v>
      </c>
      <c r="K157" s="297"/>
      <c r="L157" s="298"/>
      <c r="M157" s="310" t="s">
        <v>1</v>
      </c>
      <c r="N157" s="311" t="s">
        <v>42</v>
      </c>
      <c r="O157" s="304"/>
      <c r="P157" s="305">
        <f>O157*H157</f>
        <v>0</v>
      </c>
      <c r="Q157" s="305">
        <v>0</v>
      </c>
      <c r="R157" s="305">
        <f>Q157*H157</f>
        <v>0</v>
      </c>
      <c r="S157" s="305">
        <v>0</v>
      </c>
      <c r="T157" s="30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1902</v>
      </c>
      <c r="AT157" s="240" t="s">
        <v>290</v>
      </c>
      <c r="AU157" s="240" t="s">
        <v>87</v>
      </c>
      <c r="AY157" s="18" t="s">
        <v>158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85</v>
      </c>
      <c r="BK157" s="241">
        <f>ROUND(I157*H157,2)</f>
        <v>0</v>
      </c>
      <c r="BL157" s="18" t="s">
        <v>1902</v>
      </c>
      <c r="BM157" s="240" t="s">
        <v>2028</v>
      </c>
    </row>
    <row r="158" s="2" customFormat="1" ht="6.96" customHeight="1">
      <c r="A158" s="39"/>
      <c r="B158" s="67"/>
      <c r="C158" s="68"/>
      <c r="D158" s="68"/>
      <c r="E158" s="68"/>
      <c r="F158" s="68"/>
      <c r="G158" s="68"/>
      <c r="H158" s="68"/>
      <c r="I158" s="68"/>
      <c r="J158" s="68"/>
      <c r="K158" s="68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sx4wVqG3OjIMq1cfqakqUUtYFsaFIdVPMKaEWYDLsrhI/0zACKQ4YIB13QKVkKeQbkDJYp3cTW2ZF0pUxH36fQ==" hashValue="Jpu27Sx1UER25x6KYfaqJb63qaHF0FxgXYEUAP99fmwiHhBFxtkCvawadwERXPCSv/Aeep77rI/wYK+wjRC2AA==" algorithmName="SHA-512" password="CC35"/>
  <autoFilter ref="C121:K1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15</v>
      </c>
      <c r="L6" s="21"/>
    </row>
    <row r="7" s="1" customFormat="1" ht="16.5" customHeight="1">
      <c r="B7" s="21"/>
      <c r="E7" s="152" t="str">
        <f>'Rekapitulace stavby'!K6</f>
        <v>Hýskov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2029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17</v>
      </c>
      <c r="E11" s="39"/>
      <c r="F11" s="142" t="s">
        <v>1</v>
      </c>
      <c r="G11" s="39"/>
      <c r="H11" s="39"/>
      <c r="I11" s="151" t="s">
        <v>18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19</v>
      </c>
      <c r="E12" s="39"/>
      <c r="F12" s="142" t="s">
        <v>20</v>
      </c>
      <c r="G12" s="39"/>
      <c r="H12" s="39"/>
      <c r="I12" s="151" t="s">
        <v>21</v>
      </c>
      <c r="J12" s="154" t="str">
        <f>'Rekapitulace stavby'!AN8</f>
        <v>4. 8. 2020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23</v>
      </c>
      <c r="E14" s="39"/>
      <c r="F14" s="39"/>
      <c r="G14" s="39"/>
      <c r="H14" s="39"/>
      <c r="I14" s="151" t="s">
        <v>24</v>
      </c>
      <c r="J14" s="142" t="s">
        <v>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28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24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24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35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ROUND((SUM(BE133:BE297)),  2)</f>
        <v>0</v>
      </c>
      <c r="G33" s="39"/>
      <c r="H33" s="39"/>
      <c r="I33" s="165">
        <v>0.20999999999999999</v>
      </c>
      <c r="J33" s="164">
        <f>ROUND(((SUM(BE133:BE297))*I33),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ROUND((SUM(BF133:BF297)),  2)</f>
        <v>0</v>
      </c>
      <c r="G34" s="39"/>
      <c r="H34" s="39"/>
      <c r="I34" s="165">
        <v>0.14999999999999999</v>
      </c>
      <c r="J34" s="164">
        <f>ROUND(((SUM(BF133:BF297))*I34),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ROUND((SUM(BG133:BG297)),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ROUND((SUM(BH133:BH297)),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ROUND((SUM(BI133:BI297)),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Hýskov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SO.06 - Oprava zpevněných ploch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>Hýskov</v>
      </c>
      <c r="G89" s="41"/>
      <c r="H89" s="41"/>
      <c r="I89" s="33" t="s">
        <v>21</v>
      </c>
      <c r="J89" s="80" t="str">
        <f>IF(J12="","",J12)</f>
        <v>4. 8. 2020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23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31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120</v>
      </c>
      <c r="D94" s="186"/>
      <c r="E94" s="186"/>
      <c r="F94" s="186"/>
      <c r="G94" s="186"/>
      <c r="H94" s="186"/>
      <c r="I94" s="186"/>
      <c r="J94" s="187" t="s">
        <v>121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122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9"/>
      <c r="C97" s="190"/>
      <c r="D97" s="191" t="s">
        <v>124</v>
      </c>
      <c r="E97" s="192"/>
      <c r="F97" s="192"/>
      <c r="G97" s="192"/>
      <c r="H97" s="192"/>
      <c r="I97" s="192"/>
      <c r="J97" s="193">
        <f>J134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2030</v>
      </c>
      <c r="E98" s="197"/>
      <c r="F98" s="197"/>
      <c r="G98" s="197"/>
      <c r="H98" s="197"/>
      <c r="I98" s="197"/>
      <c r="J98" s="198">
        <f>J135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125</v>
      </c>
      <c r="E99" s="197"/>
      <c r="F99" s="197"/>
      <c r="G99" s="197"/>
      <c r="H99" s="197"/>
      <c r="I99" s="197"/>
      <c r="J99" s="198">
        <f>J165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2031</v>
      </c>
      <c r="E100" s="197"/>
      <c r="F100" s="197"/>
      <c r="G100" s="197"/>
      <c r="H100" s="197"/>
      <c r="I100" s="197"/>
      <c r="J100" s="198">
        <f>J183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126</v>
      </c>
      <c r="E101" s="197"/>
      <c r="F101" s="197"/>
      <c r="G101" s="197"/>
      <c r="H101" s="197"/>
      <c r="I101" s="197"/>
      <c r="J101" s="198">
        <f>J206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128</v>
      </c>
      <c r="E102" s="197"/>
      <c r="F102" s="197"/>
      <c r="G102" s="197"/>
      <c r="H102" s="197"/>
      <c r="I102" s="197"/>
      <c r="J102" s="198">
        <f>J222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2032</v>
      </c>
      <c r="E103" s="197"/>
      <c r="F103" s="197"/>
      <c r="G103" s="197"/>
      <c r="H103" s="197"/>
      <c r="I103" s="197"/>
      <c r="J103" s="198">
        <f>J229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129</v>
      </c>
      <c r="E104" s="197"/>
      <c r="F104" s="197"/>
      <c r="G104" s="197"/>
      <c r="H104" s="197"/>
      <c r="I104" s="197"/>
      <c r="J104" s="198">
        <f>J231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2033</v>
      </c>
      <c r="E105" s="192"/>
      <c r="F105" s="192"/>
      <c r="G105" s="192"/>
      <c r="H105" s="192"/>
      <c r="I105" s="192"/>
      <c r="J105" s="193">
        <f>J238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131</v>
      </c>
      <c r="E106" s="192"/>
      <c r="F106" s="192"/>
      <c r="G106" s="192"/>
      <c r="H106" s="192"/>
      <c r="I106" s="192"/>
      <c r="J106" s="193">
        <f>J244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5"/>
      <c r="C107" s="134"/>
      <c r="D107" s="196" t="s">
        <v>1014</v>
      </c>
      <c r="E107" s="197"/>
      <c r="F107" s="197"/>
      <c r="G107" s="197"/>
      <c r="H107" s="197"/>
      <c r="I107" s="197"/>
      <c r="J107" s="198">
        <f>J245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1280</v>
      </c>
      <c r="E108" s="197"/>
      <c r="F108" s="197"/>
      <c r="G108" s="197"/>
      <c r="H108" s="197"/>
      <c r="I108" s="197"/>
      <c r="J108" s="198">
        <f>J259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136</v>
      </c>
      <c r="E109" s="197"/>
      <c r="F109" s="197"/>
      <c r="G109" s="197"/>
      <c r="H109" s="197"/>
      <c r="I109" s="197"/>
      <c r="J109" s="198">
        <f>J262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137</v>
      </c>
      <c r="E110" s="197"/>
      <c r="F110" s="197"/>
      <c r="G110" s="197"/>
      <c r="H110" s="197"/>
      <c r="I110" s="197"/>
      <c r="J110" s="198">
        <f>J268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1018</v>
      </c>
      <c r="E111" s="197"/>
      <c r="F111" s="197"/>
      <c r="G111" s="197"/>
      <c r="H111" s="197"/>
      <c r="I111" s="197"/>
      <c r="J111" s="198">
        <f>J271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138</v>
      </c>
      <c r="E112" s="197"/>
      <c r="F112" s="197"/>
      <c r="G112" s="197"/>
      <c r="H112" s="197"/>
      <c r="I112" s="197"/>
      <c r="J112" s="198">
        <f>J291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9"/>
      <c r="C113" s="190"/>
      <c r="D113" s="191" t="s">
        <v>1740</v>
      </c>
      <c r="E113" s="192"/>
      <c r="F113" s="192"/>
      <c r="G113" s="192"/>
      <c r="H113" s="192"/>
      <c r="I113" s="192"/>
      <c r="J113" s="193">
        <f>J296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143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15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4" t="str">
        <f>E7</f>
        <v>Hýskov ON - oprava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117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SO.06 - Oprava zpevněných ploch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19</v>
      </c>
      <c r="D127" s="41"/>
      <c r="E127" s="41"/>
      <c r="F127" s="28" t="str">
        <f>F12</f>
        <v>Hýskov</v>
      </c>
      <c r="G127" s="41"/>
      <c r="H127" s="41"/>
      <c r="I127" s="33" t="s">
        <v>21</v>
      </c>
      <c r="J127" s="80" t="str">
        <f>IF(J12="","",J12)</f>
        <v>4. 8. 2020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23</v>
      </c>
      <c r="D129" s="41"/>
      <c r="E129" s="41"/>
      <c r="F129" s="28" t="str">
        <f>E15</f>
        <v>Správa železnic, státní organizace</v>
      </c>
      <c r="G129" s="41"/>
      <c r="H129" s="41"/>
      <c r="I129" s="33" t="s">
        <v>31</v>
      </c>
      <c r="J129" s="37" t="str">
        <f>E21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29</v>
      </c>
      <c r="D130" s="41"/>
      <c r="E130" s="41"/>
      <c r="F130" s="28" t="str">
        <f>IF(E18="","",E18)</f>
        <v>Vyplň údaj</v>
      </c>
      <c r="G130" s="41"/>
      <c r="H130" s="41"/>
      <c r="I130" s="33" t="s">
        <v>34</v>
      </c>
      <c r="J130" s="37" t="str">
        <f>E24</f>
        <v>L. Malý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0"/>
      <c r="B132" s="201"/>
      <c r="C132" s="202" t="s">
        <v>144</v>
      </c>
      <c r="D132" s="203" t="s">
        <v>62</v>
      </c>
      <c r="E132" s="203" t="s">
        <v>58</v>
      </c>
      <c r="F132" s="203" t="s">
        <v>59</v>
      </c>
      <c r="G132" s="203" t="s">
        <v>145</v>
      </c>
      <c r="H132" s="203" t="s">
        <v>146</v>
      </c>
      <c r="I132" s="203" t="s">
        <v>147</v>
      </c>
      <c r="J132" s="204" t="s">
        <v>121</v>
      </c>
      <c r="K132" s="205" t="s">
        <v>148</v>
      </c>
      <c r="L132" s="206"/>
      <c r="M132" s="101" t="s">
        <v>1</v>
      </c>
      <c r="N132" s="102" t="s">
        <v>41</v>
      </c>
      <c r="O132" s="102" t="s">
        <v>149</v>
      </c>
      <c r="P132" s="102" t="s">
        <v>150</v>
      </c>
      <c r="Q132" s="102" t="s">
        <v>151</v>
      </c>
      <c r="R132" s="102" t="s">
        <v>152</v>
      </c>
      <c r="S132" s="102" t="s">
        <v>153</v>
      </c>
      <c r="T132" s="103" t="s">
        <v>154</v>
      </c>
      <c r="U132" s="200"/>
      <c r="V132" s="200"/>
      <c r="W132" s="200"/>
      <c r="X132" s="200"/>
      <c r="Y132" s="200"/>
      <c r="Z132" s="200"/>
      <c r="AA132" s="200"/>
      <c r="AB132" s="200"/>
      <c r="AC132" s="200"/>
      <c r="AD132" s="200"/>
      <c r="AE132" s="200"/>
    </row>
    <row r="133" s="2" customFormat="1" ht="22.8" customHeight="1">
      <c r="A133" s="39"/>
      <c r="B133" s="40"/>
      <c r="C133" s="108" t="s">
        <v>155</v>
      </c>
      <c r="D133" s="41"/>
      <c r="E133" s="41"/>
      <c r="F133" s="41"/>
      <c r="G133" s="41"/>
      <c r="H133" s="41"/>
      <c r="I133" s="41"/>
      <c r="J133" s="207">
        <f>BK133</f>
        <v>0</v>
      </c>
      <c r="K133" s="41"/>
      <c r="L133" s="45"/>
      <c r="M133" s="104"/>
      <c r="N133" s="208"/>
      <c r="O133" s="105"/>
      <c r="P133" s="209">
        <f>P134+P238+P244+P296</f>
        <v>0</v>
      </c>
      <c r="Q133" s="105"/>
      <c r="R133" s="209">
        <f>R134+R238+R244+R296</f>
        <v>104.1263776</v>
      </c>
      <c r="S133" s="105"/>
      <c r="T133" s="210">
        <f>T134+T238+T244+T296</f>
        <v>10.962984000000001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76</v>
      </c>
      <c r="AU133" s="18" t="s">
        <v>123</v>
      </c>
      <c r="BK133" s="211">
        <f>BK134+BK238+BK244+BK296</f>
        <v>0</v>
      </c>
    </row>
    <row r="134" s="12" customFormat="1" ht="25.92" customHeight="1">
      <c r="A134" s="12"/>
      <c r="B134" s="212"/>
      <c r="C134" s="213"/>
      <c r="D134" s="214" t="s">
        <v>76</v>
      </c>
      <c r="E134" s="215" t="s">
        <v>156</v>
      </c>
      <c r="F134" s="215" t="s">
        <v>157</v>
      </c>
      <c r="G134" s="213"/>
      <c r="H134" s="213"/>
      <c r="I134" s="216"/>
      <c r="J134" s="217">
        <f>BK134</f>
        <v>0</v>
      </c>
      <c r="K134" s="213"/>
      <c r="L134" s="218"/>
      <c r="M134" s="219"/>
      <c r="N134" s="220"/>
      <c r="O134" s="220"/>
      <c r="P134" s="221">
        <f>P135+P165+P183+P206+P222+P229+P231</f>
        <v>0</v>
      </c>
      <c r="Q134" s="220"/>
      <c r="R134" s="221">
        <f>R135+R165+R183+R206+R222+R229+R231</f>
        <v>102.8781472</v>
      </c>
      <c r="S134" s="220"/>
      <c r="T134" s="222">
        <f>T135+T165+T183+T206+T222+T229+T231</f>
        <v>10.412784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85</v>
      </c>
      <c r="AT134" s="224" t="s">
        <v>76</v>
      </c>
      <c r="AU134" s="224" t="s">
        <v>77</v>
      </c>
      <c r="AY134" s="223" t="s">
        <v>158</v>
      </c>
      <c r="BK134" s="225">
        <f>BK135+BK165+BK183+BK206+BK222+BK229+BK231</f>
        <v>0</v>
      </c>
    </row>
    <row r="135" s="12" customFormat="1" ht="22.8" customHeight="1">
      <c r="A135" s="12"/>
      <c r="B135" s="212"/>
      <c r="C135" s="213"/>
      <c r="D135" s="214" t="s">
        <v>76</v>
      </c>
      <c r="E135" s="226" t="s">
        <v>85</v>
      </c>
      <c r="F135" s="226" t="s">
        <v>2034</v>
      </c>
      <c r="G135" s="213"/>
      <c r="H135" s="213"/>
      <c r="I135" s="216"/>
      <c r="J135" s="227">
        <f>BK135</f>
        <v>0</v>
      </c>
      <c r="K135" s="213"/>
      <c r="L135" s="218"/>
      <c r="M135" s="219"/>
      <c r="N135" s="220"/>
      <c r="O135" s="220"/>
      <c r="P135" s="221">
        <f>SUM(P136:P164)</f>
        <v>0</v>
      </c>
      <c r="Q135" s="220"/>
      <c r="R135" s="221">
        <f>SUM(R136:R164)</f>
        <v>63.606480000000005</v>
      </c>
      <c r="S135" s="220"/>
      <c r="T135" s="222">
        <f>SUM(T136:T164)</f>
        <v>4.6000000000000005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85</v>
      </c>
      <c r="AT135" s="224" t="s">
        <v>76</v>
      </c>
      <c r="AU135" s="224" t="s">
        <v>85</v>
      </c>
      <c r="AY135" s="223" t="s">
        <v>158</v>
      </c>
      <c r="BK135" s="225">
        <f>SUM(BK136:BK164)</f>
        <v>0</v>
      </c>
    </row>
    <row r="136" s="2" customFormat="1" ht="37.8" customHeight="1">
      <c r="A136" s="39"/>
      <c r="B136" s="40"/>
      <c r="C136" s="228" t="s">
        <v>85</v>
      </c>
      <c r="D136" s="228" t="s">
        <v>161</v>
      </c>
      <c r="E136" s="229" t="s">
        <v>2035</v>
      </c>
      <c r="F136" s="230" t="s">
        <v>2036</v>
      </c>
      <c r="G136" s="231" t="s">
        <v>195</v>
      </c>
      <c r="H136" s="232">
        <v>120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42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165</v>
      </c>
      <c r="AT136" s="240" t="s">
        <v>161</v>
      </c>
      <c r="AU136" s="240" t="s">
        <v>87</v>
      </c>
      <c r="AY136" s="18" t="s">
        <v>158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85</v>
      </c>
      <c r="BK136" s="241">
        <f>ROUND(I136*H136,2)</f>
        <v>0</v>
      </c>
      <c r="BL136" s="18" t="s">
        <v>165</v>
      </c>
      <c r="BM136" s="240" t="s">
        <v>2037</v>
      </c>
    </row>
    <row r="137" s="13" customFormat="1">
      <c r="A137" s="13"/>
      <c r="B137" s="242"/>
      <c r="C137" s="243"/>
      <c r="D137" s="244" t="s">
        <v>167</v>
      </c>
      <c r="E137" s="245" t="s">
        <v>1</v>
      </c>
      <c r="F137" s="246" t="s">
        <v>2038</v>
      </c>
      <c r="G137" s="243"/>
      <c r="H137" s="247">
        <v>120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167</v>
      </c>
      <c r="AU137" s="253" t="s">
        <v>87</v>
      </c>
      <c r="AV137" s="13" t="s">
        <v>87</v>
      </c>
      <c r="AW137" s="13" t="s">
        <v>33</v>
      </c>
      <c r="AX137" s="13" t="s">
        <v>85</v>
      </c>
      <c r="AY137" s="253" t="s">
        <v>158</v>
      </c>
    </row>
    <row r="138" s="2" customFormat="1" ht="14.4" customHeight="1">
      <c r="A138" s="39"/>
      <c r="B138" s="40"/>
      <c r="C138" s="228" t="s">
        <v>87</v>
      </c>
      <c r="D138" s="228" t="s">
        <v>161</v>
      </c>
      <c r="E138" s="229" t="s">
        <v>2039</v>
      </c>
      <c r="F138" s="230" t="s">
        <v>2040</v>
      </c>
      <c r="G138" s="231" t="s">
        <v>223</v>
      </c>
      <c r="H138" s="232">
        <v>20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42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0.23000000000000001</v>
      </c>
      <c r="T138" s="239">
        <f>S138*H138</f>
        <v>4.6000000000000005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165</v>
      </c>
      <c r="AT138" s="240" t="s">
        <v>161</v>
      </c>
      <c r="AU138" s="240" t="s">
        <v>87</v>
      </c>
      <c r="AY138" s="18" t="s">
        <v>158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85</v>
      </c>
      <c r="BK138" s="241">
        <f>ROUND(I138*H138,2)</f>
        <v>0</v>
      </c>
      <c r="BL138" s="18" t="s">
        <v>165</v>
      </c>
      <c r="BM138" s="240" t="s">
        <v>2041</v>
      </c>
    </row>
    <row r="139" s="13" customFormat="1">
      <c r="A139" s="13"/>
      <c r="B139" s="242"/>
      <c r="C139" s="243"/>
      <c r="D139" s="244" t="s">
        <v>167</v>
      </c>
      <c r="E139" s="245" t="s">
        <v>1</v>
      </c>
      <c r="F139" s="246" t="s">
        <v>2042</v>
      </c>
      <c r="G139" s="243"/>
      <c r="H139" s="247">
        <v>20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167</v>
      </c>
      <c r="AU139" s="253" t="s">
        <v>87</v>
      </c>
      <c r="AV139" s="13" t="s">
        <v>87</v>
      </c>
      <c r="AW139" s="13" t="s">
        <v>33</v>
      </c>
      <c r="AX139" s="13" t="s">
        <v>85</v>
      </c>
      <c r="AY139" s="253" t="s">
        <v>158</v>
      </c>
    </row>
    <row r="140" s="2" customFormat="1" ht="24.15" customHeight="1">
      <c r="A140" s="39"/>
      <c r="B140" s="40"/>
      <c r="C140" s="228" t="s">
        <v>159</v>
      </c>
      <c r="D140" s="228" t="s">
        <v>161</v>
      </c>
      <c r="E140" s="229" t="s">
        <v>2043</v>
      </c>
      <c r="F140" s="230" t="s">
        <v>2044</v>
      </c>
      <c r="G140" s="231" t="s">
        <v>164</v>
      </c>
      <c r="H140" s="232">
        <v>61.619999999999997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42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165</v>
      </c>
      <c r="AT140" s="240" t="s">
        <v>161</v>
      </c>
      <c r="AU140" s="240" t="s">
        <v>87</v>
      </c>
      <c r="AY140" s="18" t="s">
        <v>158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85</v>
      </c>
      <c r="BK140" s="241">
        <f>ROUND(I140*H140,2)</f>
        <v>0</v>
      </c>
      <c r="BL140" s="18" t="s">
        <v>165</v>
      </c>
      <c r="BM140" s="240" t="s">
        <v>2045</v>
      </c>
    </row>
    <row r="141" s="13" customFormat="1">
      <c r="A141" s="13"/>
      <c r="B141" s="242"/>
      <c r="C141" s="243"/>
      <c r="D141" s="244" t="s">
        <v>167</v>
      </c>
      <c r="E141" s="245" t="s">
        <v>1</v>
      </c>
      <c r="F141" s="246" t="s">
        <v>2046</v>
      </c>
      <c r="G141" s="243"/>
      <c r="H141" s="247">
        <v>61.619999999999997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167</v>
      </c>
      <c r="AU141" s="253" t="s">
        <v>87</v>
      </c>
      <c r="AV141" s="13" t="s">
        <v>87</v>
      </c>
      <c r="AW141" s="13" t="s">
        <v>33</v>
      </c>
      <c r="AX141" s="13" t="s">
        <v>77</v>
      </c>
      <c r="AY141" s="253" t="s">
        <v>158</v>
      </c>
    </row>
    <row r="142" s="15" customFormat="1">
      <c r="A142" s="15"/>
      <c r="B142" s="268"/>
      <c r="C142" s="269"/>
      <c r="D142" s="244" t="s">
        <v>167</v>
      </c>
      <c r="E142" s="270" t="s">
        <v>1</v>
      </c>
      <c r="F142" s="271" t="s">
        <v>179</v>
      </c>
      <c r="G142" s="269"/>
      <c r="H142" s="272">
        <v>61.619999999999997</v>
      </c>
      <c r="I142" s="273"/>
      <c r="J142" s="269"/>
      <c r="K142" s="269"/>
      <c r="L142" s="274"/>
      <c r="M142" s="275"/>
      <c r="N142" s="276"/>
      <c r="O142" s="276"/>
      <c r="P142" s="276"/>
      <c r="Q142" s="276"/>
      <c r="R142" s="276"/>
      <c r="S142" s="276"/>
      <c r="T142" s="27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8" t="s">
        <v>167</v>
      </c>
      <c r="AU142" s="278" t="s">
        <v>87</v>
      </c>
      <c r="AV142" s="15" t="s">
        <v>165</v>
      </c>
      <c r="AW142" s="15" t="s">
        <v>33</v>
      </c>
      <c r="AX142" s="15" t="s">
        <v>85</v>
      </c>
      <c r="AY142" s="278" t="s">
        <v>158</v>
      </c>
    </row>
    <row r="143" s="2" customFormat="1" ht="24.15" customHeight="1">
      <c r="A143" s="39"/>
      <c r="B143" s="40"/>
      <c r="C143" s="228" t="s">
        <v>165</v>
      </c>
      <c r="D143" s="228" t="s">
        <v>161</v>
      </c>
      <c r="E143" s="229" t="s">
        <v>2047</v>
      </c>
      <c r="F143" s="230" t="s">
        <v>2048</v>
      </c>
      <c r="G143" s="231" t="s">
        <v>164</v>
      </c>
      <c r="H143" s="232">
        <v>1.6000000000000001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42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165</v>
      </c>
      <c r="AT143" s="240" t="s">
        <v>161</v>
      </c>
      <c r="AU143" s="240" t="s">
        <v>87</v>
      </c>
      <c r="AY143" s="18" t="s">
        <v>158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85</v>
      </c>
      <c r="BK143" s="241">
        <f>ROUND(I143*H143,2)</f>
        <v>0</v>
      </c>
      <c r="BL143" s="18" t="s">
        <v>165</v>
      </c>
      <c r="BM143" s="240" t="s">
        <v>2049</v>
      </c>
    </row>
    <row r="144" s="13" customFormat="1">
      <c r="A144" s="13"/>
      <c r="B144" s="242"/>
      <c r="C144" s="243"/>
      <c r="D144" s="244" t="s">
        <v>167</v>
      </c>
      <c r="E144" s="245" t="s">
        <v>1</v>
      </c>
      <c r="F144" s="246" t="s">
        <v>2050</v>
      </c>
      <c r="G144" s="243"/>
      <c r="H144" s="247">
        <v>1.6000000000000001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167</v>
      </c>
      <c r="AU144" s="253" t="s">
        <v>87</v>
      </c>
      <c r="AV144" s="13" t="s">
        <v>87</v>
      </c>
      <c r="AW144" s="13" t="s">
        <v>33</v>
      </c>
      <c r="AX144" s="13" t="s">
        <v>85</v>
      </c>
      <c r="AY144" s="253" t="s">
        <v>158</v>
      </c>
    </row>
    <row r="145" s="2" customFormat="1" ht="24.15" customHeight="1">
      <c r="A145" s="39"/>
      <c r="B145" s="40"/>
      <c r="C145" s="228" t="s">
        <v>188</v>
      </c>
      <c r="D145" s="228" t="s">
        <v>161</v>
      </c>
      <c r="E145" s="229" t="s">
        <v>2051</v>
      </c>
      <c r="F145" s="230" t="s">
        <v>2052</v>
      </c>
      <c r="G145" s="231" t="s">
        <v>164</v>
      </c>
      <c r="H145" s="232">
        <v>31.800000000000001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42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165</v>
      </c>
      <c r="AT145" s="240" t="s">
        <v>161</v>
      </c>
      <c r="AU145" s="240" t="s">
        <v>87</v>
      </c>
      <c r="AY145" s="18" t="s">
        <v>158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85</v>
      </c>
      <c r="BK145" s="241">
        <f>ROUND(I145*H145,2)</f>
        <v>0</v>
      </c>
      <c r="BL145" s="18" t="s">
        <v>165</v>
      </c>
      <c r="BM145" s="240" t="s">
        <v>2053</v>
      </c>
    </row>
    <row r="146" s="13" customFormat="1">
      <c r="A146" s="13"/>
      <c r="B146" s="242"/>
      <c r="C146" s="243"/>
      <c r="D146" s="244" t="s">
        <v>167</v>
      </c>
      <c r="E146" s="245" t="s">
        <v>1</v>
      </c>
      <c r="F146" s="246" t="s">
        <v>2054</v>
      </c>
      <c r="G146" s="243"/>
      <c r="H146" s="247">
        <v>31.800000000000001</v>
      </c>
      <c r="I146" s="248"/>
      <c r="J146" s="243"/>
      <c r="K146" s="243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167</v>
      </c>
      <c r="AU146" s="253" t="s">
        <v>87</v>
      </c>
      <c r="AV146" s="13" t="s">
        <v>87</v>
      </c>
      <c r="AW146" s="13" t="s">
        <v>33</v>
      </c>
      <c r="AX146" s="13" t="s">
        <v>85</v>
      </c>
      <c r="AY146" s="253" t="s">
        <v>158</v>
      </c>
    </row>
    <row r="147" s="2" customFormat="1" ht="24.15" customHeight="1">
      <c r="A147" s="39"/>
      <c r="B147" s="40"/>
      <c r="C147" s="228" t="s">
        <v>183</v>
      </c>
      <c r="D147" s="228" t="s">
        <v>161</v>
      </c>
      <c r="E147" s="229" t="s">
        <v>2055</v>
      </c>
      <c r="F147" s="230" t="s">
        <v>2056</v>
      </c>
      <c r="G147" s="231" t="s">
        <v>164</v>
      </c>
      <c r="H147" s="232">
        <v>201.36000000000001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42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165</v>
      </c>
      <c r="AT147" s="240" t="s">
        <v>161</v>
      </c>
      <c r="AU147" s="240" t="s">
        <v>87</v>
      </c>
      <c r="AY147" s="18" t="s">
        <v>158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85</v>
      </c>
      <c r="BK147" s="241">
        <f>ROUND(I147*H147,2)</f>
        <v>0</v>
      </c>
      <c r="BL147" s="18" t="s">
        <v>165</v>
      </c>
      <c r="BM147" s="240" t="s">
        <v>2057</v>
      </c>
    </row>
    <row r="148" s="13" customFormat="1">
      <c r="A148" s="13"/>
      <c r="B148" s="242"/>
      <c r="C148" s="243"/>
      <c r="D148" s="244" t="s">
        <v>167</v>
      </c>
      <c r="E148" s="245" t="s">
        <v>1</v>
      </c>
      <c r="F148" s="246" t="s">
        <v>2058</v>
      </c>
      <c r="G148" s="243"/>
      <c r="H148" s="247">
        <v>100.8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167</v>
      </c>
      <c r="AU148" s="253" t="s">
        <v>87</v>
      </c>
      <c r="AV148" s="13" t="s">
        <v>87</v>
      </c>
      <c r="AW148" s="13" t="s">
        <v>33</v>
      </c>
      <c r="AX148" s="13" t="s">
        <v>77</v>
      </c>
      <c r="AY148" s="253" t="s">
        <v>158</v>
      </c>
    </row>
    <row r="149" s="13" customFormat="1">
      <c r="A149" s="13"/>
      <c r="B149" s="242"/>
      <c r="C149" s="243"/>
      <c r="D149" s="244" t="s">
        <v>167</v>
      </c>
      <c r="E149" s="245" t="s">
        <v>1</v>
      </c>
      <c r="F149" s="246" t="s">
        <v>2059</v>
      </c>
      <c r="G149" s="243"/>
      <c r="H149" s="247">
        <v>100.56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167</v>
      </c>
      <c r="AU149" s="253" t="s">
        <v>87</v>
      </c>
      <c r="AV149" s="13" t="s">
        <v>87</v>
      </c>
      <c r="AW149" s="13" t="s">
        <v>33</v>
      </c>
      <c r="AX149" s="13" t="s">
        <v>77</v>
      </c>
      <c r="AY149" s="253" t="s">
        <v>158</v>
      </c>
    </row>
    <row r="150" s="15" customFormat="1">
      <c r="A150" s="15"/>
      <c r="B150" s="268"/>
      <c r="C150" s="269"/>
      <c r="D150" s="244" t="s">
        <v>167</v>
      </c>
      <c r="E150" s="270" t="s">
        <v>1</v>
      </c>
      <c r="F150" s="271" t="s">
        <v>179</v>
      </c>
      <c r="G150" s="269"/>
      <c r="H150" s="272">
        <v>201.36000000000001</v>
      </c>
      <c r="I150" s="273"/>
      <c r="J150" s="269"/>
      <c r="K150" s="269"/>
      <c r="L150" s="274"/>
      <c r="M150" s="275"/>
      <c r="N150" s="276"/>
      <c r="O150" s="276"/>
      <c r="P150" s="276"/>
      <c r="Q150" s="276"/>
      <c r="R150" s="276"/>
      <c r="S150" s="276"/>
      <c r="T150" s="27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8" t="s">
        <v>167</v>
      </c>
      <c r="AU150" s="278" t="s">
        <v>87</v>
      </c>
      <c r="AV150" s="15" t="s">
        <v>165</v>
      </c>
      <c r="AW150" s="15" t="s">
        <v>33</v>
      </c>
      <c r="AX150" s="15" t="s">
        <v>85</v>
      </c>
      <c r="AY150" s="278" t="s">
        <v>158</v>
      </c>
    </row>
    <row r="151" s="2" customFormat="1" ht="14.4" customHeight="1">
      <c r="A151" s="39"/>
      <c r="B151" s="40"/>
      <c r="C151" s="228" t="s">
        <v>199</v>
      </c>
      <c r="D151" s="228" t="s">
        <v>161</v>
      </c>
      <c r="E151" s="229" t="s">
        <v>2060</v>
      </c>
      <c r="F151" s="230" t="s">
        <v>2061</v>
      </c>
      <c r="G151" s="231" t="s">
        <v>164</v>
      </c>
      <c r="H151" s="232">
        <v>201.36000000000001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42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165</v>
      </c>
      <c r="AT151" s="240" t="s">
        <v>161</v>
      </c>
      <c r="AU151" s="240" t="s">
        <v>87</v>
      </c>
      <c r="AY151" s="18" t="s">
        <v>158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85</v>
      </c>
      <c r="BK151" s="241">
        <f>ROUND(I151*H151,2)</f>
        <v>0</v>
      </c>
      <c r="BL151" s="18" t="s">
        <v>165</v>
      </c>
      <c r="BM151" s="240" t="s">
        <v>2062</v>
      </c>
    </row>
    <row r="152" s="2" customFormat="1" ht="14.4" customHeight="1">
      <c r="A152" s="39"/>
      <c r="B152" s="40"/>
      <c r="C152" s="228" t="s">
        <v>203</v>
      </c>
      <c r="D152" s="228" t="s">
        <v>161</v>
      </c>
      <c r="E152" s="229" t="s">
        <v>2063</v>
      </c>
      <c r="F152" s="230" t="s">
        <v>2064</v>
      </c>
      <c r="G152" s="231" t="s">
        <v>164</v>
      </c>
      <c r="H152" s="232">
        <v>201.36000000000001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42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165</v>
      </c>
      <c r="AT152" s="240" t="s">
        <v>161</v>
      </c>
      <c r="AU152" s="240" t="s">
        <v>87</v>
      </c>
      <c r="AY152" s="18" t="s">
        <v>158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85</v>
      </c>
      <c r="BK152" s="241">
        <f>ROUND(I152*H152,2)</f>
        <v>0</v>
      </c>
      <c r="BL152" s="18" t="s">
        <v>165</v>
      </c>
      <c r="BM152" s="240" t="s">
        <v>2065</v>
      </c>
    </row>
    <row r="153" s="2" customFormat="1" ht="24.15" customHeight="1">
      <c r="A153" s="39"/>
      <c r="B153" s="40"/>
      <c r="C153" s="228" t="s">
        <v>184</v>
      </c>
      <c r="D153" s="228" t="s">
        <v>161</v>
      </c>
      <c r="E153" s="229" t="s">
        <v>2066</v>
      </c>
      <c r="F153" s="230" t="s">
        <v>2067</v>
      </c>
      <c r="G153" s="231" t="s">
        <v>387</v>
      </c>
      <c r="H153" s="232">
        <v>402.72000000000003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42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165</v>
      </c>
      <c r="AT153" s="240" t="s">
        <v>161</v>
      </c>
      <c r="AU153" s="240" t="s">
        <v>87</v>
      </c>
      <c r="AY153" s="18" t="s">
        <v>158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85</v>
      </c>
      <c r="BK153" s="241">
        <f>ROUND(I153*H153,2)</f>
        <v>0</v>
      </c>
      <c r="BL153" s="18" t="s">
        <v>165</v>
      </c>
      <c r="BM153" s="240" t="s">
        <v>2068</v>
      </c>
    </row>
    <row r="154" s="13" customFormat="1">
      <c r="A154" s="13"/>
      <c r="B154" s="242"/>
      <c r="C154" s="243"/>
      <c r="D154" s="244" t="s">
        <v>167</v>
      </c>
      <c r="E154" s="245" t="s">
        <v>1</v>
      </c>
      <c r="F154" s="246" t="s">
        <v>2069</v>
      </c>
      <c r="G154" s="243"/>
      <c r="H154" s="247">
        <v>402.72000000000003</v>
      </c>
      <c r="I154" s="248"/>
      <c r="J154" s="243"/>
      <c r="K154" s="243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167</v>
      </c>
      <c r="AU154" s="253" t="s">
        <v>87</v>
      </c>
      <c r="AV154" s="13" t="s">
        <v>87</v>
      </c>
      <c r="AW154" s="13" t="s">
        <v>33</v>
      </c>
      <c r="AX154" s="13" t="s">
        <v>85</v>
      </c>
      <c r="AY154" s="253" t="s">
        <v>158</v>
      </c>
    </row>
    <row r="155" s="2" customFormat="1" ht="24.15" customHeight="1">
      <c r="A155" s="39"/>
      <c r="B155" s="40"/>
      <c r="C155" s="228" t="s">
        <v>210</v>
      </c>
      <c r="D155" s="228" t="s">
        <v>161</v>
      </c>
      <c r="E155" s="229" t="s">
        <v>2070</v>
      </c>
      <c r="F155" s="230" t="s">
        <v>2071</v>
      </c>
      <c r="G155" s="231" t="s">
        <v>164</v>
      </c>
      <c r="H155" s="232">
        <v>31.800000000000001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42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165</v>
      </c>
      <c r="AT155" s="240" t="s">
        <v>161</v>
      </c>
      <c r="AU155" s="240" t="s">
        <v>87</v>
      </c>
      <c r="AY155" s="18" t="s">
        <v>158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85</v>
      </c>
      <c r="BK155" s="241">
        <f>ROUND(I155*H155,2)</f>
        <v>0</v>
      </c>
      <c r="BL155" s="18" t="s">
        <v>165</v>
      </c>
      <c r="BM155" s="240" t="s">
        <v>2072</v>
      </c>
    </row>
    <row r="156" s="13" customFormat="1">
      <c r="A156" s="13"/>
      <c r="B156" s="242"/>
      <c r="C156" s="243"/>
      <c r="D156" s="244" t="s">
        <v>167</v>
      </c>
      <c r="E156" s="245" t="s">
        <v>1</v>
      </c>
      <c r="F156" s="246" t="s">
        <v>2073</v>
      </c>
      <c r="G156" s="243"/>
      <c r="H156" s="247">
        <v>31.800000000000001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167</v>
      </c>
      <c r="AU156" s="253" t="s">
        <v>87</v>
      </c>
      <c r="AV156" s="13" t="s">
        <v>87</v>
      </c>
      <c r="AW156" s="13" t="s">
        <v>33</v>
      </c>
      <c r="AX156" s="13" t="s">
        <v>77</v>
      </c>
      <c r="AY156" s="253" t="s">
        <v>158</v>
      </c>
    </row>
    <row r="157" s="15" customFormat="1">
      <c r="A157" s="15"/>
      <c r="B157" s="268"/>
      <c r="C157" s="269"/>
      <c r="D157" s="244" t="s">
        <v>167</v>
      </c>
      <c r="E157" s="270" t="s">
        <v>1</v>
      </c>
      <c r="F157" s="271" t="s">
        <v>179</v>
      </c>
      <c r="G157" s="269"/>
      <c r="H157" s="272">
        <v>31.800000000000001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8" t="s">
        <v>167</v>
      </c>
      <c r="AU157" s="278" t="s">
        <v>87</v>
      </c>
      <c r="AV157" s="15" t="s">
        <v>165</v>
      </c>
      <c r="AW157" s="15" t="s">
        <v>33</v>
      </c>
      <c r="AX157" s="15" t="s">
        <v>85</v>
      </c>
      <c r="AY157" s="278" t="s">
        <v>158</v>
      </c>
    </row>
    <row r="158" s="2" customFormat="1" ht="14.4" customHeight="1">
      <c r="A158" s="39"/>
      <c r="B158" s="40"/>
      <c r="C158" s="290" t="s">
        <v>216</v>
      </c>
      <c r="D158" s="290" t="s">
        <v>290</v>
      </c>
      <c r="E158" s="291" t="s">
        <v>2074</v>
      </c>
      <c r="F158" s="292" t="s">
        <v>2075</v>
      </c>
      <c r="G158" s="293" t="s">
        <v>387</v>
      </c>
      <c r="H158" s="294">
        <v>63.600000000000001</v>
      </c>
      <c r="I158" s="295"/>
      <c r="J158" s="296">
        <f>ROUND(I158*H158,2)</f>
        <v>0</v>
      </c>
      <c r="K158" s="297"/>
      <c r="L158" s="298"/>
      <c r="M158" s="299" t="s">
        <v>1</v>
      </c>
      <c r="N158" s="300" t="s">
        <v>42</v>
      </c>
      <c r="O158" s="92"/>
      <c r="P158" s="238">
        <f>O158*H158</f>
        <v>0</v>
      </c>
      <c r="Q158" s="238">
        <v>1</v>
      </c>
      <c r="R158" s="238">
        <f>Q158*H158</f>
        <v>63.600000000000001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203</v>
      </c>
      <c r="AT158" s="240" t="s">
        <v>290</v>
      </c>
      <c r="AU158" s="240" t="s">
        <v>87</v>
      </c>
      <c r="AY158" s="18" t="s">
        <v>158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85</v>
      </c>
      <c r="BK158" s="241">
        <f>ROUND(I158*H158,2)</f>
        <v>0</v>
      </c>
      <c r="BL158" s="18" t="s">
        <v>165</v>
      </c>
      <c r="BM158" s="240" t="s">
        <v>2076</v>
      </c>
    </row>
    <row r="159" s="13" customFormat="1">
      <c r="A159" s="13"/>
      <c r="B159" s="242"/>
      <c r="C159" s="243"/>
      <c r="D159" s="244" t="s">
        <v>167</v>
      </c>
      <c r="E159" s="243"/>
      <c r="F159" s="246" t="s">
        <v>2077</v>
      </c>
      <c r="G159" s="243"/>
      <c r="H159" s="247">
        <v>63.600000000000001</v>
      </c>
      <c r="I159" s="248"/>
      <c r="J159" s="243"/>
      <c r="K159" s="243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167</v>
      </c>
      <c r="AU159" s="253" t="s">
        <v>87</v>
      </c>
      <c r="AV159" s="13" t="s">
        <v>87</v>
      </c>
      <c r="AW159" s="13" t="s">
        <v>4</v>
      </c>
      <c r="AX159" s="13" t="s">
        <v>85</v>
      </c>
      <c r="AY159" s="253" t="s">
        <v>158</v>
      </c>
    </row>
    <row r="160" s="2" customFormat="1" ht="24.15" customHeight="1">
      <c r="A160" s="39"/>
      <c r="B160" s="40"/>
      <c r="C160" s="228" t="s">
        <v>220</v>
      </c>
      <c r="D160" s="228" t="s">
        <v>161</v>
      </c>
      <c r="E160" s="229" t="s">
        <v>2078</v>
      </c>
      <c r="F160" s="230" t="s">
        <v>2079</v>
      </c>
      <c r="G160" s="231" t="s">
        <v>195</v>
      </c>
      <c r="H160" s="232">
        <v>239.5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42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165</v>
      </c>
      <c r="AT160" s="240" t="s">
        <v>161</v>
      </c>
      <c r="AU160" s="240" t="s">
        <v>87</v>
      </c>
      <c r="AY160" s="18" t="s">
        <v>158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85</v>
      </c>
      <c r="BK160" s="241">
        <f>ROUND(I160*H160,2)</f>
        <v>0</v>
      </c>
      <c r="BL160" s="18" t="s">
        <v>165</v>
      </c>
      <c r="BM160" s="240" t="s">
        <v>2080</v>
      </c>
    </row>
    <row r="161" s="13" customFormat="1">
      <c r="A161" s="13"/>
      <c r="B161" s="242"/>
      <c r="C161" s="243"/>
      <c r="D161" s="244" t="s">
        <v>167</v>
      </c>
      <c r="E161" s="243"/>
      <c r="F161" s="246" t="s">
        <v>2081</v>
      </c>
      <c r="G161" s="243"/>
      <c r="H161" s="247">
        <v>239.5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167</v>
      </c>
      <c r="AU161" s="253" t="s">
        <v>87</v>
      </c>
      <c r="AV161" s="13" t="s">
        <v>87</v>
      </c>
      <c r="AW161" s="13" t="s">
        <v>4</v>
      </c>
      <c r="AX161" s="13" t="s">
        <v>85</v>
      </c>
      <c r="AY161" s="253" t="s">
        <v>158</v>
      </c>
    </row>
    <row r="162" s="2" customFormat="1" ht="14.4" customHeight="1">
      <c r="A162" s="39"/>
      <c r="B162" s="40"/>
      <c r="C162" s="290" t="s">
        <v>227</v>
      </c>
      <c r="D162" s="290" t="s">
        <v>290</v>
      </c>
      <c r="E162" s="291" t="s">
        <v>2082</v>
      </c>
      <c r="F162" s="292" t="s">
        <v>2083</v>
      </c>
      <c r="G162" s="293" t="s">
        <v>658</v>
      </c>
      <c r="H162" s="294">
        <v>6.4800000000000004</v>
      </c>
      <c r="I162" s="295"/>
      <c r="J162" s="296">
        <f>ROUND(I162*H162,2)</f>
        <v>0</v>
      </c>
      <c r="K162" s="297"/>
      <c r="L162" s="298"/>
      <c r="M162" s="299" t="s">
        <v>1</v>
      </c>
      <c r="N162" s="300" t="s">
        <v>42</v>
      </c>
      <c r="O162" s="92"/>
      <c r="P162" s="238">
        <f>O162*H162</f>
        <v>0</v>
      </c>
      <c r="Q162" s="238">
        <v>0.001</v>
      </c>
      <c r="R162" s="238">
        <f>Q162*H162</f>
        <v>0.0064800000000000005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203</v>
      </c>
      <c r="AT162" s="240" t="s">
        <v>290</v>
      </c>
      <c r="AU162" s="240" t="s">
        <v>87</v>
      </c>
      <c r="AY162" s="18" t="s">
        <v>158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85</v>
      </c>
      <c r="BK162" s="241">
        <f>ROUND(I162*H162,2)</f>
        <v>0</v>
      </c>
      <c r="BL162" s="18" t="s">
        <v>165</v>
      </c>
      <c r="BM162" s="240" t="s">
        <v>2084</v>
      </c>
    </row>
    <row r="163" s="13" customFormat="1">
      <c r="A163" s="13"/>
      <c r="B163" s="242"/>
      <c r="C163" s="243"/>
      <c r="D163" s="244" t="s">
        <v>167</v>
      </c>
      <c r="E163" s="243"/>
      <c r="F163" s="246" t="s">
        <v>2085</v>
      </c>
      <c r="G163" s="243"/>
      <c r="H163" s="247">
        <v>6.4800000000000004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167</v>
      </c>
      <c r="AU163" s="253" t="s">
        <v>87</v>
      </c>
      <c r="AV163" s="13" t="s">
        <v>87</v>
      </c>
      <c r="AW163" s="13" t="s">
        <v>4</v>
      </c>
      <c r="AX163" s="13" t="s">
        <v>85</v>
      </c>
      <c r="AY163" s="253" t="s">
        <v>158</v>
      </c>
    </row>
    <row r="164" s="2" customFormat="1" ht="24.15" customHeight="1">
      <c r="A164" s="39"/>
      <c r="B164" s="40"/>
      <c r="C164" s="228" t="s">
        <v>236</v>
      </c>
      <c r="D164" s="228" t="s">
        <v>161</v>
      </c>
      <c r="E164" s="229" t="s">
        <v>2086</v>
      </c>
      <c r="F164" s="230" t="s">
        <v>2087</v>
      </c>
      <c r="G164" s="231" t="s">
        <v>195</v>
      </c>
      <c r="H164" s="232">
        <v>479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42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165</v>
      </c>
      <c r="AT164" s="240" t="s">
        <v>161</v>
      </c>
      <c r="AU164" s="240" t="s">
        <v>87</v>
      </c>
      <c r="AY164" s="18" t="s">
        <v>158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85</v>
      </c>
      <c r="BK164" s="241">
        <f>ROUND(I164*H164,2)</f>
        <v>0</v>
      </c>
      <c r="BL164" s="18" t="s">
        <v>165</v>
      </c>
      <c r="BM164" s="240" t="s">
        <v>2088</v>
      </c>
    </row>
    <row r="165" s="12" customFormat="1" ht="22.8" customHeight="1">
      <c r="A165" s="12"/>
      <c r="B165" s="212"/>
      <c r="C165" s="213"/>
      <c r="D165" s="214" t="s">
        <v>76</v>
      </c>
      <c r="E165" s="226" t="s">
        <v>159</v>
      </c>
      <c r="F165" s="226" t="s">
        <v>160</v>
      </c>
      <c r="G165" s="213"/>
      <c r="H165" s="213"/>
      <c r="I165" s="216"/>
      <c r="J165" s="227">
        <f>BK165</f>
        <v>0</v>
      </c>
      <c r="K165" s="213"/>
      <c r="L165" s="218"/>
      <c r="M165" s="219"/>
      <c r="N165" s="220"/>
      <c r="O165" s="220"/>
      <c r="P165" s="221">
        <f>SUM(P166:P182)</f>
        <v>0</v>
      </c>
      <c r="Q165" s="220"/>
      <c r="R165" s="221">
        <f>SUM(R166:R182)</f>
        <v>2.1977199999999999</v>
      </c>
      <c r="S165" s="220"/>
      <c r="T165" s="222">
        <f>SUM(T166:T182)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3" t="s">
        <v>85</v>
      </c>
      <c r="AT165" s="224" t="s">
        <v>76</v>
      </c>
      <c r="AU165" s="224" t="s">
        <v>85</v>
      </c>
      <c r="AY165" s="223" t="s">
        <v>158</v>
      </c>
      <c r="BK165" s="225">
        <f>SUM(BK166:BK182)</f>
        <v>0</v>
      </c>
    </row>
    <row r="166" s="2" customFormat="1" ht="24.15" customHeight="1">
      <c r="A166" s="39"/>
      <c r="B166" s="40"/>
      <c r="C166" s="228" t="s">
        <v>8</v>
      </c>
      <c r="D166" s="228" t="s">
        <v>161</v>
      </c>
      <c r="E166" s="229" t="s">
        <v>2089</v>
      </c>
      <c r="F166" s="230" t="s">
        <v>2090</v>
      </c>
      <c r="G166" s="231" t="s">
        <v>191</v>
      </c>
      <c r="H166" s="232">
        <v>1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42</v>
      </c>
      <c r="O166" s="92"/>
      <c r="P166" s="238">
        <f>O166*H166</f>
        <v>0</v>
      </c>
      <c r="Q166" s="238">
        <v>0.00142</v>
      </c>
      <c r="R166" s="238">
        <f>Q166*H166</f>
        <v>0.00142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165</v>
      </c>
      <c r="AT166" s="240" t="s">
        <v>161</v>
      </c>
      <c r="AU166" s="240" t="s">
        <v>87</v>
      </c>
      <c r="AY166" s="18" t="s">
        <v>158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85</v>
      </c>
      <c r="BK166" s="241">
        <f>ROUND(I166*H166,2)</f>
        <v>0</v>
      </c>
      <c r="BL166" s="18" t="s">
        <v>165</v>
      </c>
      <c r="BM166" s="240" t="s">
        <v>2091</v>
      </c>
    </row>
    <row r="167" s="2" customFormat="1" ht="24.15" customHeight="1">
      <c r="A167" s="39"/>
      <c r="B167" s="40"/>
      <c r="C167" s="228" t="s">
        <v>249</v>
      </c>
      <c r="D167" s="228" t="s">
        <v>161</v>
      </c>
      <c r="E167" s="229" t="s">
        <v>2092</v>
      </c>
      <c r="F167" s="230" t="s">
        <v>2093</v>
      </c>
      <c r="G167" s="231" t="s">
        <v>195</v>
      </c>
      <c r="H167" s="232">
        <v>9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42</v>
      </c>
      <c r="O167" s="92"/>
      <c r="P167" s="238">
        <f>O167*H167</f>
        <v>0</v>
      </c>
      <c r="Q167" s="238">
        <v>0.00142</v>
      </c>
      <c r="R167" s="238">
        <f>Q167*H167</f>
        <v>0.01278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165</v>
      </c>
      <c r="AT167" s="240" t="s">
        <v>161</v>
      </c>
      <c r="AU167" s="240" t="s">
        <v>87</v>
      </c>
      <c r="AY167" s="18" t="s">
        <v>158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85</v>
      </c>
      <c r="BK167" s="241">
        <f>ROUND(I167*H167,2)</f>
        <v>0</v>
      </c>
      <c r="BL167" s="18" t="s">
        <v>165</v>
      </c>
      <c r="BM167" s="240" t="s">
        <v>2094</v>
      </c>
    </row>
    <row r="168" s="13" customFormat="1">
      <c r="A168" s="13"/>
      <c r="B168" s="242"/>
      <c r="C168" s="243"/>
      <c r="D168" s="244" t="s">
        <v>167</v>
      </c>
      <c r="E168" s="245" t="s">
        <v>1</v>
      </c>
      <c r="F168" s="246" t="s">
        <v>2095</v>
      </c>
      <c r="G168" s="243"/>
      <c r="H168" s="247">
        <v>9</v>
      </c>
      <c r="I168" s="248"/>
      <c r="J168" s="243"/>
      <c r="K168" s="243"/>
      <c r="L168" s="249"/>
      <c r="M168" s="250"/>
      <c r="N168" s="251"/>
      <c r="O168" s="251"/>
      <c r="P168" s="251"/>
      <c r="Q168" s="251"/>
      <c r="R168" s="251"/>
      <c r="S168" s="251"/>
      <c r="T168" s="25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3" t="s">
        <v>167</v>
      </c>
      <c r="AU168" s="253" t="s">
        <v>87</v>
      </c>
      <c r="AV168" s="13" t="s">
        <v>87</v>
      </c>
      <c r="AW168" s="13" t="s">
        <v>33</v>
      </c>
      <c r="AX168" s="13" t="s">
        <v>85</v>
      </c>
      <c r="AY168" s="253" t="s">
        <v>158</v>
      </c>
    </row>
    <row r="169" s="2" customFormat="1" ht="24.15" customHeight="1">
      <c r="A169" s="39"/>
      <c r="B169" s="40"/>
      <c r="C169" s="228" t="s">
        <v>259</v>
      </c>
      <c r="D169" s="228" t="s">
        <v>161</v>
      </c>
      <c r="E169" s="229" t="s">
        <v>2096</v>
      </c>
      <c r="F169" s="230" t="s">
        <v>2097</v>
      </c>
      <c r="G169" s="231" t="s">
        <v>195</v>
      </c>
      <c r="H169" s="232">
        <v>9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42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165</v>
      </c>
      <c r="AT169" s="240" t="s">
        <v>161</v>
      </c>
      <c r="AU169" s="240" t="s">
        <v>87</v>
      </c>
      <c r="AY169" s="18" t="s">
        <v>158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85</v>
      </c>
      <c r="BK169" s="241">
        <f>ROUND(I169*H169,2)</f>
        <v>0</v>
      </c>
      <c r="BL169" s="18" t="s">
        <v>165</v>
      </c>
      <c r="BM169" s="240" t="s">
        <v>2098</v>
      </c>
    </row>
    <row r="170" s="2" customFormat="1" ht="24.15" customHeight="1">
      <c r="A170" s="39"/>
      <c r="B170" s="40"/>
      <c r="C170" s="228" t="s">
        <v>269</v>
      </c>
      <c r="D170" s="228" t="s">
        <v>161</v>
      </c>
      <c r="E170" s="229" t="s">
        <v>2099</v>
      </c>
      <c r="F170" s="230" t="s">
        <v>2100</v>
      </c>
      <c r="G170" s="231" t="s">
        <v>171</v>
      </c>
      <c r="H170" s="232">
        <v>8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42</v>
      </c>
      <c r="O170" s="92"/>
      <c r="P170" s="238">
        <f>O170*H170</f>
        <v>0</v>
      </c>
      <c r="Q170" s="238">
        <v>0.17488999999999999</v>
      </c>
      <c r="R170" s="238">
        <f>Q170*H170</f>
        <v>1.3991199999999999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165</v>
      </c>
      <c r="AT170" s="240" t="s">
        <v>161</v>
      </c>
      <c r="AU170" s="240" t="s">
        <v>87</v>
      </c>
      <c r="AY170" s="18" t="s">
        <v>158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85</v>
      </c>
      <c r="BK170" s="241">
        <f>ROUND(I170*H170,2)</f>
        <v>0</v>
      </c>
      <c r="BL170" s="18" t="s">
        <v>165</v>
      </c>
      <c r="BM170" s="240" t="s">
        <v>2101</v>
      </c>
    </row>
    <row r="171" s="2" customFormat="1" ht="14.4" customHeight="1">
      <c r="A171" s="39"/>
      <c r="B171" s="40"/>
      <c r="C171" s="290" t="s">
        <v>276</v>
      </c>
      <c r="D171" s="290" t="s">
        <v>290</v>
      </c>
      <c r="E171" s="291" t="s">
        <v>2102</v>
      </c>
      <c r="F171" s="292" t="s">
        <v>2103</v>
      </c>
      <c r="G171" s="293" t="s">
        <v>171</v>
      </c>
      <c r="H171" s="294">
        <v>8</v>
      </c>
      <c r="I171" s="295"/>
      <c r="J171" s="296">
        <f>ROUND(I171*H171,2)</f>
        <v>0</v>
      </c>
      <c r="K171" s="297"/>
      <c r="L171" s="298"/>
      <c r="M171" s="299" t="s">
        <v>1</v>
      </c>
      <c r="N171" s="300" t="s">
        <v>42</v>
      </c>
      <c r="O171" s="92"/>
      <c r="P171" s="238">
        <f>O171*H171</f>
        <v>0</v>
      </c>
      <c r="Q171" s="238">
        <v>0.0053</v>
      </c>
      <c r="R171" s="238">
        <f>Q171*H171</f>
        <v>0.0424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203</v>
      </c>
      <c r="AT171" s="240" t="s">
        <v>290</v>
      </c>
      <c r="AU171" s="240" t="s">
        <v>87</v>
      </c>
      <c r="AY171" s="18" t="s">
        <v>158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85</v>
      </c>
      <c r="BK171" s="241">
        <f>ROUND(I171*H171,2)</f>
        <v>0</v>
      </c>
      <c r="BL171" s="18" t="s">
        <v>165</v>
      </c>
      <c r="BM171" s="240" t="s">
        <v>2104</v>
      </c>
    </row>
    <row r="172" s="2" customFormat="1" ht="24.15" customHeight="1">
      <c r="A172" s="39"/>
      <c r="B172" s="40"/>
      <c r="C172" s="228" t="s">
        <v>282</v>
      </c>
      <c r="D172" s="228" t="s">
        <v>161</v>
      </c>
      <c r="E172" s="229" t="s">
        <v>2105</v>
      </c>
      <c r="F172" s="230" t="s">
        <v>2106</v>
      </c>
      <c r="G172" s="231" t="s">
        <v>171</v>
      </c>
      <c r="H172" s="232">
        <v>1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42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165</v>
      </c>
      <c r="AT172" s="240" t="s">
        <v>161</v>
      </c>
      <c r="AU172" s="240" t="s">
        <v>87</v>
      </c>
      <c r="AY172" s="18" t="s">
        <v>158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85</v>
      </c>
      <c r="BK172" s="241">
        <f>ROUND(I172*H172,2)</f>
        <v>0</v>
      </c>
      <c r="BL172" s="18" t="s">
        <v>165</v>
      </c>
      <c r="BM172" s="240" t="s">
        <v>2107</v>
      </c>
    </row>
    <row r="173" s="2" customFormat="1" ht="24.15" customHeight="1">
      <c r="A173" s="39"/>
      <c r="B173" s="40"/>
      <c r="C173" s="290" t="s">
        <v>7</v>
      </c>
      <c r="D173" s="290" t="s">
        <v>290</v>
      </c>
      <c r="E173" s="291" t="s">
        <v>2108</v>
      </c>
      <c r="F173" s="292" t="s">
        <v>2109</v>
      </c>
      <c r="G173" s="293" t="s">
        <v>171</v>
      </c>
      <c r="H173" s="294">
        <v>1</v>
      </c>
      <c r="I173" s="295"/>
      <c r="J173" s="296">
        <f>ROUND(I173*H173,2)</f>
        <v>0</v>
      </c>
      <c r="K173" s="297"/>
      <c r="L173" s="298"/>
      <c r="M173" s="299" t="s">
        <v>1</v>
      </c>
      <c r="N173" s="300" t="s">
        <v>42</v>
      </c>
      <c r="O173" s="92"/>
      <c r="P173" s="238">
        <f>O173*H173</f>
        <v>0</v>
      </c>
      <c r="Q173" s="238">
        <v>0.078799999999999995</v>
      </c>
      <c r="R173" s="238">
        <f>Q173*H173</f>
        <v>0.078799999999999995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203</v>
      </c>
      <c r="AT173" s="240" t="s">
        <v>290</v>
      </c>
      <c r="AU173" s="240" t="s">
        <v>87</v>
      </c>
      <c r="AY173" s="18" t="s">
        <v>158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85</v>
      </c>
      <c r="BK173" s="241">
        <f>ROUND(I173*H173,2)</f>
        <v>0</v>
      </c>
      <c r="BL173" s="18" t="s">
        <v>165</v>
      </c>
      <c r="BM173" s="240" t="s">
        <v>2110</v>
      </c>
    </row>
    <row r="174" s="2" customFormat="1" ht="24.15" customHeight="1">
      <c r="A174" s="39"/>
      <c r="B174" s="40"/>
      <c r="C174" s="228" t="s">
        <v>289</v>
      </c>
      <c r="D174" s="228" t="s">
        <v>161</v>
      </c>
      <c r="E174" s="229" t="s">
        <v>2111</v>
      </c>
      <c r="F174" s="230" t="s">
        <v>2112</v>
      </c>
      <c r="G174" s="231" t="s">
        <v>171</v>
      </c>
      <c r="H174" s="232">
        <v>1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42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165</v>
      </c>
      <c r="AT174" s="240" t="s">
        <v>161</v>
      </c>
      <c r="AU174" s="240" t="s">
        <v>87</v>
      </c>
      <c r="AY174" s="18" t="s">
        <v>158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85</v>
      </c>
      <c r="BK174" s="241">
        <f>ROUND(I174*H174,2)</f>
        <v>0</v>
      </c>
      <c r="BL174" s="18" t="s">
        <v>165</v>
      </c>
      <c r="BM174" s="240" t="s">
        <v>2113</v>
      </c>
    </row>
    <row r="175" s="2" customFormat="1" ht="24.15" customHeight="1">
      <c r="A175" s="39"/>
      <c r="B175" s="40"/>
      <c r="C175" s="290" t="s">
        <v>295</v>
      </c>
      <c r="D175" s="290" t="s">
        <v>290</v>
      </c>
      <c r="E175" s="291" t="s">
        <v>2114</v>
      </c>
      <c r="F175" s="292" t="s">
        <v>2115</v>
      </c>
      <c r="G175" s="293" t="s">
        <v>171</v>
      </c>
      <c r="H175" s="294">
        <v>1</v>
      </c>
      <c r="I175" s="295"/>
      <c r="J175" s="296">
        <f>ROUND(I175*H175,2)</f>
        <v>0</v>
      </c>
      <c r="K175" s="297"/>
      <c r="L175" s="298"/>
      <c r="M175" s="299" t="s">
        <v>1</v>
      </c>
      <c r="N175" s="300" t="s">
        <v>42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203</v>
      </c>
      <c r="AT175" s="240" t="s">
        <v>290</v>
      </c>
      <c r="AU175" s="240" t="s">
        <v>87</v>
      </c>
      <c r="AY175" s="18" t="s">
        <v>158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85</v>
      </c>
      <c r="BK175" s="241">
        <f>ROUND(I175*H175,2)</f>
        <v>0</v>
      </c>
      <c r="BL175" s="18" t="s">
        <v>165</v>
      </c>
      <c r="BM175" s="240" t="s">
        <v>2116</v>
      </c>
    </row>
    <row r="176" s="2" customFormat="1" ht="24.15" customHeight="1">
      <c r="A176" s="39"/>
      <c r="B176" s="40"/>
      <c r="C176" s="228" t="s">
        <v>301</v>
      </c>
      <c r="D176" s="228" t="s">
        <v>161</v>
      </c>
      <c r="E176" s="229" t="s">
        <v>2117</v>
      </c>
      <c r="F176" s="230" t="s">
        <v>2118</v>
      </c>
      <c r="G176" s="231" t="s">
        <v>223</v>
      </c>
      <c r="H176" s="232">
        <v>12.199999999999999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42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165</v>
      </c>
      <c r="AT176" s="240" t="s">
        <v>161</v>
      </c>
      <c r="AU176" s="240" t="s">
        <v>87</v>
      </c>
      <c r="AY176" s="18" t="s">
        <v>158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85</v>
      </c>
      <c r="BK176" s="241">
        <f>ROUND(I176*H176,2)</f>
        <v>0</v>
      </c>
      <c r="BL176" s="18" t="s">
        <v>165</v>
      </c>
      <c r="BM176" s="240" t="s">
        <v>2119</v>
      </c>
    </row>
    <row r="177" s="13" customFormat="1">
      <c r="A177" s="13"/>
      <c r="B177" s="242"/>
      <c r="C177" s="243"/>
      <c r="D177" s="244" t="s">
        <v>167</v>
      </c>
      <c r="E177" s="245" t="s">
        <v>1</v>
      </c>
      <c r="F177" s="246" t="s">
        <v>2120</v>
      </c>
      <c r="G177" s="243"/>
      <c r="H177" s="247">
        <v>12.199999999999999</v>
      </c>
      <c r="I177" s="248"/>
      <c r="J177" s="243"/>
      <c r="K177" s="243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167</v>
      </c>
      <c r="AU177" s="253" t="s">
        <v>87</v>
      </c>
      <c r="AV177" s="13" t="s">
        <v>87</v>
      </c>
      <c r="AW177" s="13" t="s">
        <v>33</v>
      </c>
      <c r="AX177" s="13" t="s">
        <v>85</v>
      </c>
      <c r="AY177" s="253" t="s">
        <v>158</v>
      </c>
    </row>
    <row r="178" s="2" customFormat="1" ht="37.8" customHeight="1">
      <c r="A178" s="39"/>
      <c r="B178" s="40"/>
      <c r="C178" s="290" t="s">
        <v>305</v>
      </c>
      <c r="D178" s="290" t="s">
        <v>290</v>
      </c>
      <c r="E178" s="291" t="s">
        <v>2121</v>
      </c>
      <c r="F178" s="292" t="s">
        <v>2122</v>
      </c>
      <c r="G178" s="293" t="s">
        <v>171</v>
      </c>
      <c r="H178" s="294">
        <v>4</v>
      </c>
      <c r="I178" s="295"/>
      <c r="J178" s="296">
        <f>ROUND(I178*H178,2)</f>
        <v>0</v>
      </c>
      <c r="K178" s="297"/>
      <c r="L178" s="298"/>
      <c r="M178" s="299" t="s">
        <v>1</v>
      </c>
      <c r="N178" s="300" t="s">
        <v>42</v>
      </c>
      <c r="O178" s="92"/>
      <c r="P178" s="238">
        <f>O178*H178</f>
        <v>0</v>
      </c>
      <c r="Q178" s="238">
        <v>0.037600000000000001</v>
      </c>
      <c r="R178" s="238">
        <f>Q178*H178</f>
        <v>0.15040000000000001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203</v>
      </c>
      <c r="AT178" s="240" t="s">
        <v>290</v>
      </c>
      <c r="AU178" s="240" t="s">
        <v>87</v>
      </c>
      <c r="AY178" s="18" t="s">
        <v>158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85</v>
      </c>
      <c r="BK178" s="241">
        <f>ROUND(I178*H178,2)</f>
        <v>0</v>
      </c>
      <c r="BL178" s="18" t="s">
        <v>165</v>
      </c>
      <c r="BM178" s="240" t="s">
        <v>2123</v>
      </c>
    </row>
    <row r="179" s="13" customFormat="1">
      <c r="A179" s="13"/>
      <c r="B179" s="242"/>
      <c r="C179" s="243"/>
      <c r="D179" s="244" t="s">
        <v>167</v>
      </c>
      <c r="E179" s="243"/>
      <c r="F179" s="246" t="s">
        <v>2124</v>
      </c>
      <c r="G179" s="243"/>
      <c r="H179" s="247">
        <v>4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167</v>
      </c>
      <c r="AU179" s="253" t="s">
        <v>87</v>
      </c>
      <c r="AV179" s="13" t="s">
        <v>87</v>
      </c>
      <c r="AW179" s="13" t="s">
        <v>4</v>
      </c>
      <c r="AX179" s="13" t="s">
        <v>85</v>
      </c>
      <c r="AY179" s="253" t="s">
        <v>158</v>
      </c>
    </row>
    <row r="180" s="2" customFormat="1" ht="24.15" customHeight="1">
      <c r="A180" s="39"/>
      <c r="B180" s="40"/>
      <c r="C180" s="228" t="s">
        <v>309</v>
      </c>
      <c r="D180" s="228" t="s">
        <v>161</v>
      </c>
      <c r="E180" s="229" t="s">
        <v>2125</v>
      </c>
      <c r="F180" s="230" t="s">
        <v>2126</v>
      </c>
      <c r="G180" s="231" t="s">
        <v>171</v>
      </c>
      <c r="H180" s="232">
        <v>7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42</v>
      </c>
      <c r="O180" s="92"/>
      <c r="P180" s="238">
        <f>O180*H180</f>
        <v>0</v>
      </c>
      <c r="Q180" s="238">
        <v>0.00040000000000000002</v>
      </c>
      <c r="R180" s="238">
        <f>Q180*H180</f>
        <v>0.0028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165</v>
      </c>
      <c r="AT180" s="240" t="s">
        <v>161</v>
      </c>
      <c r="AU180" s="240" t="s">
        <v>87</v>
      </c>
      <c r="AY180" s="18" t="s">
        <v>158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85</v>
      </c>
      <c r="BK180" s="241">
        <f>ROUND(I180*H180,2)</f>
        <v>0</v>
      </c>
      <c r="BL180" s="18" t="s">
        <v>165</v>
      </c>
      <c r="BM180" s="240" t="s">
        <v>2127</v>
      </c>
    </row>
    <row r="181" s="2" customFormat="1" ht="14.4" customHeight="1">
      <c r="A181" s="39"/>
      <c r="B181" s="40"/>
      <c r="C181" s="290" t="s">
        <v>314</v>
      </c>
      <c r="D181" s="290" t="s">
        <v>290</v>
      </c>
      <c r="E181" s="291" t="s">
        <v>2128</v>
      </c>
      <c r="F181" s="292" t="s">
        <v>2129</v>
      </c>
      <c r="G181" s="293" t="s">
        <v>171</v>
      </c>
      <c r="H181" s="294">
        <v>7</v>
      </c>
      <c r="I181" s="295"/>
      <c r="J181" s="296">
        <f>ROUND(I181*H181,2)</f>
        <v>0</v>
      </c>
      <c r="K181" s="297"/>
      <c r="L181" s="298"/>
      <c r="M181" s="299" t="s">
        <v>1</v>
      </c>
      <c r="N181" s="300" t="s">
        <v>42</v>
      </c>
      <c r="O181" s="92"/>
      <c r="P181" s="238">
        <f>O181*H181</f>
        <v>0</v>
      </c>
      <c r="Q181" s="238">
        <v>0.066000000000000003</v>
      </c>
      <c r="R181" s="238">
        <f>Q181*H181</f>
        <v>0.46200000000000002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203</v>
      </c>
      <c r="AT181" s="240" t="s">
        <v>290</v>
      </c>
      <c r="AU181" s="240" t="s">
        <v>87</v>
      </c>
      <c r="AY181" s="18" t="s">
        <v>158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85</v>
      </c>
      <c r="BK181" s="241">
        <f>ROUND(I181*H181,2)</f>
        <v>0</v>
      </c>
      <c r="BL181" s="18" t="s">
        <v>165</v>
      </c>
      <c r="BM181" s="240" t="s">
        <v>2130</v>
      </c>
    </row>
    <row r="182" s="2" customFormat="1" ht="24.15" customHeight="1">
      <c r="A182" s="39"/>
      <c r="B182" s="40"/>
      <c r="C182" s="290" t="s">
        <v>318</v>
      </c>
      <c r="D182" s="290" t="s">
        <v>290</v>
      </c>
      <c r="E182" s="291" t="s">
        <v>2131</v>
      </c>
      <c r="F182" s="292" t="s">
        <v>2132</v>
      </c>
      <c r="G182" s="293" t="s">
        <v>171</v>
      </c>
      <c r="H182" s="294">
        <v>8</v>
      </c>
      <c r="I182" s="295"/>
      <c r="J182" s="296">
        <f>ROUND(I182*H182,2)</f>
        <v>0</v>
      </c>
      <c r="K182" s="297"/>
      <c r="L182" s="298"/>
      <c r="M182" s="299" t="s">
        <v>1</v>
      </c>
      <c r="N182" s="300" t="s">
        <v>42</v>
      </c>
      <c r="O182" s="92"/>
      <c r="P182" s="238">
        <f>O182*H182</f>
        <v>0</v>
      </c>
      <c r="Q182" s="238">
        <v>0.0060000000000000001</v>
      </c>
      <c r="R182" s="238">
        <f>Q182*H182</f>
        <v>0.048000000000000001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203</v>
      </c>
      <c r="AT182" s="240" t="s">
        <v>290</v>
      </c>
      <c r="AU182" s="240" t="s">
        <v>87</v>
      </c>
      <c r="AY182" s="18" t="s">
        <v>158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85</v>
      </c>
      <c r="BK182" s="241">
        <f>ROUND(I182*H182,2)</f>
        <v>0</v>
      </c>
      <c r="BL182" s="18" t="s">
        <v>165</v>
      </c>
      <c r="BM182" s="240" t="s">
        <v>2133</v>
      </c>
    </row>
    <row r="183" s="12" customFormat="1" ht="22.8" customHeight="1">
      <c r="A183" s="12"/>
      <c r="B183" s="212"/>
      <c r="C183" s="213"/>
      <c r="D183" s="214" t="s">
        <v>76</v>
      </c>
      <c r="E183" s="226" t="s">
        <v>188</v>
      </c>
      <c r="F183" s="226" t="s">
        <v>2134</v>
      </c>
      <c r="G183" s="213"/>
      <c r="H183" s="213"/>
      <c r="I183" s="216"/>
      <c r="J183" s="227">
        <f>BK183</f>
        <v>0</v>
      </c>
      <c r="K183" s="213"/>
      <c r="L183" s="218"/>
      <c r="M183" s="219"/>
      <c r="N183" s="220"/>
      <c r="O183" s="220"/>
      <c r="P183" s="221">
        <f>SUM(P184:P205)</f>
        <v>0</v>
      </c>
      <c r="Q183" s="220"/>
      <c r="R183" s="221">
        <f>SUM(R184:R205)</f>
        <v>33.253672000000002</v>
      </c>
      <c r="S183" s="220"/>
      <c r="T183" s="222">
        <f>SUM(T184:T205)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3" t="s">
        <v>85</v>
      </c>
      <c r="AT183" s="224" t="s">
        <v>76</v>
      </c>
      <c r="AU183" s="224" t="s">
        <v>85</v>
      </c>
      <c r="AY183" s="223" t="s">
        <v>158</v>
      </c>
      <c r="BK183" s="225">
        <f>SUM(BK184:BK205)</f>
        <v>0</v>
      </c>
    </row>
    <row r="184" s="2" customFormat="1" ht="24.15" customHeight="1">
      <c r="A184" s="39"/>
      <c r="B184" s="40"/>
      <c r="C184" s="228" t="s">
        <v>322</v>
      </c>
      <c r="D184" s="228" t="s">
        <v>161</v>
      </c>
      <c r="E184" s="229" t="s">
        <v>2135</v>
      </c>
      <c r="F184" s="230" t="s">
        <v>2136</v>
      </c>
      <c r="G184" s="231" t="s">
        <v>195</v>
      </c>
      <c r="H184" s="232">
        <v>205.40000000000001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42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165</v>
      </c>
      <c r="AT184" s="240" t="s">
        <v>161</v>
      </c>
      <c r="AU184" s="240" t="s">
        <v>87</v>
      </c>
      <c r="AY184" s="18" t="s">
        <v>158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85</v>
      </c>
      <c r="BK184" s="241">
        <f>ROUND(I184*H184,2)</f>
        <v>0</v>
      </c>
      <c r="BL184" s="18" t="s">
        <v>165</v>
      </c>
      <c r="BM184" s="240" t="s">
        <v>2137</v>
      </c>
    </row>
    <row r="185" s="14" customFormat="1">
      <c r="A185" s="14"/>
      <c r="B185" s="258"/>
      <c r="C185" s="259"/>
      <c r="D185" s="244" t="s">
        <v>167</v>
      </c>
      <c r="E185" s="260" t="s">
        <v>1</v>
      </c>
      <c r="F185" s="261" t="s">
        <v>2138</v>
      </c>
      <c r="G185" s="259"/>
      <c r="H185" s="260" t="s">
        <v>1</v>
      </c>
      <c r="I185" s="262"/>
      <c r="J185" s="259"/>
      <c r="K185" s="259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167</v>
      </c>
      <c r="AU185" s="267" t="s">
        <v>87</v>
      </c>
      <c r="AV185" s="14" t="s">
        <v>85</v>
      </c>
      <c r="AW185" s="14" t="s">
        <v>33</v>
      </c>
      <c r="AX185" s="14" t="s">
        <v>77</v>
      </c>
      <c r="AY185" s="267" t="s">
        <v>158</v>
      </c>
    </row>
    <row r="186" s="13" customFormat="1">
      <c r="A186" s="13"/>
      <c r="B186" s="242"/>
      <c r="C186" s="243"/>
      <c r="D186" s="244" t="s">
        <v>167</v>
      </c>
      <c r="E186" s="245" t="s">
        <v>1</v>
      </c>
      <c r="F186" s="246" t="s">
        <v>2139</v>
      </c>
      <c r="G186" s="243"/>
      <c r="H186" s="247">
        <v>186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167</v>
      </c>
      <c r="AU186" s="253" t="s">
        <v>87</v>
      </c>
      <c r="AV186" s="13" t="s">
        <v>87</v>
      </c>
      <c r="AW186" s="13" t="s">
        <v>33</v>
      </c>
      <c r="AX186" s="13" t="s">
        <v>77</v>
      </c>
      <c r="AY186" s="253" t="s">
        <v>158</v>
      </c>
    </row>
    <row r="187" s="14" customFormat="1">
      <c r="A187" s="14"/>
      <c r="B187" s="258"/>
      <c r="C187" s="259"/>
      <c r="D187" s="244" t="s">
        <v>167</v>
      </c>
      <c r="E187" s="260" t="s">
        <v>1</v>
      </c>
      <c r="F187" s="261" t="s">
        <v>2140</v>
      </c>
      <c r="G187" s="259"/>
      <c r="H187" s="260" t="s">
        <v>1</v>
      </c>
      <c r="I187" s="262"/>
      <c r="J187" s="259"/>
      <c r="K187" s="259"/>
      <c r="L187" s="263"/>
      <c r="M187" s="264"/>
      <c r="N187" s="265"/>
      <c r="O187" s="265"/>
      <c r="P187" s="265"/>
      <c r="Q187" s="265"/>
      <c r="R187" s="265"/>
      <c r="S187" s="265"/>
      <c r="T187" s="26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7" t="s">
        <v>167</v>
      </c>
      <c r="AU187" s="267" t="s">
        <v>87</v>
      </c>
      <c r="AV187" s="14" t="s">
        <v>85</v>
      </c>
      <c r="AW187" s="14" t="s">
        <v>33</v>
      </c>
      <c r="AX187" s="14" t="s">
        <v>77</v>
      </c>
      <c r="AY187" s="267" t="s">
        <v>158</v>
      </c>
    </row>
    <row r="188" s="13" customFormat="1">
      <c r="A188" s="13"/>
      <c r="B188" s="242"/>
      <c r="C188" s="243"/>
      <c r="D188" s="244" t="s">
        <v>167</v>
      </c>
      <c r="E188" s="245" t="s">
        <v>1</v>
      </c>
      <c r="F188" s="246" t="s">
        <v>2141</v>
      </c>
      <c r="G188" s="243"/>
      <c r="H188" s="247">
        <v>19.399999999999999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167</v>
      </c>
      <c r="AU188" s="253" t="s">
        <v>87</v>
      </c>
      <c r="AV188" s="13" t="s">
        <v>87</v>
      </c>
      <c r="AW188" s="13" t="s">
        <v>33</v>
      </c>
      <c r="AX188" s="13" t="s">
        <v>77</v>
      </c>
      <c r="AY188" s="253" t="s">
        <v>158</v>
      </c>
    </row>
    <row r="189" s="15" customFormat="1">
      <c r="A189" s="15"/>
      <c r="B189" s="268"/>
      <c r="C189" s="269"/>
      <c r="D189" s="244" t="s">
        <v>167</v>
      </c>
      <c r="E189" s="270" t="s">
        <v>1</v>
      </c>
      <c r="F189" s="271" t="s">
        <v>179</v>
      </c>
      <c r="G189" s="269"/>
      <c r="H189" s="272">
        <v>205.40000000000001</v>
      </c>
      <c r="I189" s="273"/>
      <c r="J189" s="269"/>
      <c r="K189" s="269"/>
      <c r="L189" s="274"/>
      <c r="M189" s="275"/>
      <c r="N189" s="276"/>
      <c r="O189" s="276"/>
      <c r="P189" s="276"/>
      <c r="Q189" s="276"/>
      <c r="R189" s="276"/>
      <c r="S189" s="276"/>
      <c r="T189" s="27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8" t="s">
        <v>167</v>
      </c>
      <c r="AU189" s="278" t="s">
        <v>87</v>
      </c>
      <c r="AV189" s="15" t="s">
        <v>165</v>
      </c>
      <c r="AW189" s="15" t="s">
        <v>33</v>
      </c>
      <c r="AX189" s="15" t="s">
        <v>85</v>
      </c>
      <c r="AY189" s="278" t="s">
        <v>158</v>
      </c>
    </row>
    <row r="190" s="2" customFormat="1" ht="24.15" customHeight="1">
      <c r="A190" s="39"/>
      <c r="B190" s="40"/>
      <c r="C190" s="228" t="s">
        <v>327</v>
      </c>
      <c r="D190" s="228" t="s">
        <v>161</v>
      </c>
      <c r="E190" s="229" t="s">
        <v>2142</v>
      </c>
      <c r="F190" s="230" t="s">
        <v>2143</v>
      </c>
      <c r="G190" s="231" t="s">
        <v>195</v>
      </c>
      <c r="H190" s="232">
        <v>205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42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165</v>
      </c>
      <c r="AT190" s="240" t="s">
        <v>161</v>
      </c>
      <c r="AU190" s="240" t="s">
        <v>87</v>
      </c>
      <c r="AY190" s="18" t="s">
        <v>158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85</v>
      </c>
      <c r="BK190" s="241">
        <f>ROUND(I190*H190,2)</f>
        <v>0</v>
      </c>
      <c r="BL190" s="18" t="s">
        <v>165</v>
      </c>
      <c r="BM190" s="240" t="s">
        <v>2144</v>
      </c>
    </row>
    <row r="191" s="2" customFormat="1" ht="24.15" customHeight="1">
      <c r="A191" s="39"/>
      <c r="B191" s="40"/>
      <c r="C191" s="228" t="s">
        <v>332</v>
      </c>
      <c r="D191" s="228" t="s">
        <v>161</v>
      </c>
      <c r="E191" s="229" t="s">
        <v>2145</v>
      </c>
      <c r="F191" s="230" t="s">
        <v>2146</v>
      </c>
      <c r="G191" s="231" t="s">
        <v>195</v>
      </c>
      <c r="H191" s="232">
        <v>205.40000000000001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42</v>
      </c>
      <c r="O191" s="92"/>
      <c r="P191" s="238">
        <f>O191*H191</f>
        <v>0</v>
      </c>
      <c r="Q191" s="238">
        <v>0.10100000000000001</v>
      </c>
      <c r="R191" s="238">
        <f>Q191*H191</f>
        <v>20.745400000000004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165</v>
      </c>
      <c r="AT191" s="240" t="s">
        <v>161</v>
      </c>
      <c r="AU191" s="240" t="s">
        <v>87</v>
      </c>
      <c r="AY191" s="18" t="s">
        <v>158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85</v>
      </c>
      <c r="BK191" s="241">
        <f>ROUND(I191*H191,2)</f>
        <v>0</v>
      </c>
      <c r="BL191" s="18" t="s">
        <v>165</v>
      </c>
      <c r="BM191" s="240" t="s">
        <v>2147</v>
      </c>
    </row>
    <row r="192" s="14" customFormat="1">
      <c r="A192" s="14"/>
      <c r="B192" s="258"/>
      <c r="C192" s="259"/>
      <c r="D192" s="244" t="s">
        <v>167</v>
      </c>
      <c r="E192" s="260" t="s">
        <v>1</v>
      </c>
      <c r="F192" s="261" t="s">
        <v>2138</v>
      </c>
      <c r="G192" s="259"/>
      <c r="H192" s="260" t="s">
        <v>1</v>
      </c>
      <c r="I192" s="262"/>
      <c r="J192" s="259"/>
      <c r="K192" s="259"/>
      <c r="L192" s="263"/>
      <c r="M192" s="264"/>
      <c r="N192" s="265"/>
      <c r="O192" s="265"/>
      <c r="P192" s="265"/>
      <c r="Q192" s="265"/>
      <c r="R192" s="265"/>
      <c r="S192" s="265"/>
      <c r="T192" s="26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7" t="s">
        <v>167</v>
      </c>
      <c r="AU192" s="267" t="s">
        <v>87</v>
      </c>
      <c r="AV192" s="14" t="s">
        <v>85</v>
      </c>
      <c r="AW192" s="14" t="s">
        <v>33</v>
      </c>
      <c r="AX192" s="14" t="s">
        <v>77</v>
      </c>
      <c r="AY192" s="267" t="s">
        <v>158</v>
      </c>
    </row>
    <row r="193" s="13" customFormat="1">
      <c r="A193" s="13"/>
      <c r="B193" s="242"/>
      <c r="C193" s="243"/>
      <c r="D193" s="244" t="s">
        <v>167</v>
      </c>
      <c r="E193" s="245" t="s">
        <v>1</v>
      </c>
      <c r="F193" s="246" t="s">
        <v>2139</v>
      </c>
      <c r="G193" s="243"/>
      <c r="H193" s="247">
        <v>186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167</v>
      </c>
      <c r="AU193" s="253" t="s">
        <v>87</v>
      </c>
      <c r="AV193" s="13" t="s">
        <v>87</v>
      </c>
      <c r="AW193" s="13" t="s">
        <v>33</v>
      </c>
      <c r="AX193" s="13" t="s">
        <v>77</v>
      </c>
      <c r="AY193" s="253" t="s">
        <v>158</v>
      </c>
    </row>
    <row r="194" s="14" customFormat="1">
      <c r="A194" s="14"/>
      <c r="B194" s="258"/>
      <c r="C194" s="259"/>
      <c r="D194" s="244" t="s">
        <v>167</v>
      </c>
      <c r="E194" s="260" t="s">
        <v>1</v>
      </c>
      <c r="F194" s="261" t="s">
        <v>2140</v>
      </c>
      <c r="G194" s="259"/>
      <c r="H194" s="260" t="s">
        <v>1</v>
      </c>
      <c r="I194" s="262"/>
      <c r="J194" s="259"/>
      <c r="K194" s="259"/>
      <c r="L194" s="263"/>
      <c r="M194" s="264"/>
      <c r="N194" s="265"/>
      <c r="O194" s="265"/>
      <c r="P194" s="265"/>
      <c r="Q194" s="265"/>
      <c r="R194" s="265"/>
      <c r="S194" s="265"/>
      <c r="T194" s="26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7" t="s">
        <v>167</v>
      </c>
      <c r="AU194" s="267" t="s">
        <v>87</v>
      </c>
      <c r="AV194" s="14" t="s">
        <v>85</v>
      </c>
      <c r="AW194" s="14" t="s">
        <v>33</v>
      </c>
      <c r="AX194" s="14" t="s">
        <v>77</v>
      </c>
      <c r="AY194" s="267" t="s">
        <v>158</v>
      </c>
    </row>
    <row r="195" s="13" customFormat="1">
      <c r="A195" s="13"/>
      <c r="B195" s="242"/>
      <c r="C195" s="243"/>
      <c r="D195" s="244" t="s">
        <v>167</v>
      </c>
      <c r="E195" s="245" t="s">
        <v>1</v>
      </c>
      <c r="F195" s="246" t="s">
        <v>2141</v>
      </c>
      <c r="G195" s="243"/>
      <c r="H195" s="247">
        <v>19.399999999999999</v>
      </c>
      <c r="I195" s="248"/>
      <c r="J195" s="243"/>
      <c r="K195" s="243"/>
      <c r="L195" s="249"/>
      <c r="M195" s="250"/>
      <c r="N195" s="251"/>
      <c r="O195" s="251"/>
      <c r="P195" s="251"/>
      <c r="Q195" s="251"/>
      <c r="R195" s="251"/>
      <c r="S195" s="251"/>
      <c r="T195" s="25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3" t="s">
        <v>167</v>
      </c>
      <c r="AU195" s="253" t="s">
        <v>87</v>
      </c>
      <c r="AV195" s="13" t="s">
        <v>87</v>
      </c>
      <c r="AW195" s="13" t="s">
        <v>33</v>
      </c>
      <c r="AX195" s="13" t="s">
        <v>77</v>
      </c>
      <c r="AY195" s="253" t="s">
        <v>158</v>
      </c>
    </row>
    <row r="196" s="15" customFormat="1">
      <c r="A196" s="15"/>
      <c r="B196" s="268"/>
      <c r="C196" s="269"/>
      <c r="D196" s="244" t="s">
        <v>167</v>
      </c>
      <c r="E196" s="270" t="s">
        <v>1</v>
      </c>
      <c r="F196" s="271" t="s">
        <v>179</v>
      </c>
      <c r="G196" s="269"/>
      <c r="H196" s="272">
        <v>205.40000000000001</v>
      </c>
      <c r="I196" s="273"/>
      <c r="J196" s="269"/>
      <c r="K196" s="269"/>
      <c r="L196" s="274"/>
      <c r="M196" s="275"/>
      <c r="N196" s="276"/>
      <c r="O196" s="276"/>
      <c r="P196" s="276"/>
      <c r="Q196" s="276"/>
      <c r="R196" s="276"/>
      <c r="S196" s="276"/>
      <c r="T196" s="27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8" t="s">
        <v>167</v>
      </c>
      <c r="AU196" s="278" t="s">
        <v>87</v>
      </c>
      <c r="AV196" s="15" t="s">
        <v>165</v>
      </c>
      <c r="AW196" s="15" t="s">
        <v>33</v>
      </c>
      <c r="AX196" s="15" t="s">
        <v>85</v>
      </c>
      <c r="AY196" s="278" t="s">
        <v>158</v>
      </c>
    </row>
    <row r="197" s="2" customFormat="1" ht="24.15" customHeight="1">
      <c r="A197" s="39"/>
      <c r="B197" s="40"/>
      <c r="C197" s="290" t="s">
        <v>336</v>
      </c>
      <c r="D197" s="290" t="s">
        <v>290</v>
      </c>
      <c r="E197" s="291" t="s">
        <v>2148</v>
      </c>
      <c r="F197" s="292" t="s">
        <v>2149</v>
      </c>
      <c r="G197" s="293" t="s">
        <v>195</v>
      </c>
      <c r="H197" s="294">
        <v>221.83199999999999</v>
      </c>
      <c r="I197" s="295"/>
      <c r="J197" s="296">
        <f>ROUND(I197*H197,2)</f>
        <v>0</v>
      </c>
      <c r="K197" s="297"/>
      <c r="L197" s="298"/>
      <c r="M197" s="299" t="s">
        <v>1</v>
      </c>
      <c r="N197" s="300" t="s">
        <v>42</v>
      </c>
      <c r="O197" s="92"/>
      <c r="P197" s="238">
        <f>O197*H197</f>
        <v>0</v>
      </c>
      <c r="Q197" s="238">
        <v>0.045999999999999999</v>
      </c>
      <c r="R197" s="238">
        <f>Q197*H197</f>
        <v>10.204272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203</v>
      </c>
      <c r="AT197" s="240" t="s">
        <v>290</v>
      </c>
      <c r="AU197" s="240" t="s">
        <v>87</v>
      </c>
      <c r="AY197" s="18" t="s">
        <v>158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85</v>
      </c>
      <c r="BK197" s="241">
        <f>ROUND(I197*H197,2)</f>
        <v>0</v>
      </c>
      <c r="BL197" s="18" t="s">
        <v>165</v>
      </c>
      <c r="BM197" s="240" t="s">
        <v>2150</v>
      </c>
    </row>
    <row r="198" s="13" customFormat="1">
      <c r="A198" s="13"/>
      <c r="B198" s="242"/>
      <c r="C198" s="243"/>
      <c r="D198" s="244" t="s">
        <v>167</v>
      </c>
      <c r="E198" s="243"/>
      <c r="F198" s="246" t="s">
        <v>2151</v>
      </c>
      <c r="G198" s="243"/>
      <c r="H198" s="247">
        <v>221.83199999999999</v>
      </c>
      <c r="I198" s="248"/>
      <c r="J198" s="243"/>
      <c r="K198" s="243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167</v>
      </c>
      <c r="AU198" s="253" t="s">
        <v>87</v>
      </c>
      <c r="AV198" s="13" t="s">
        <v>87</v>
      </c>
      <c r="AW198" s="13" t="s">
        <v>4</v>
      </c>
      <c r="AX198" s="13" t="s">
        <v>85</v>
      </c>
      <c r="AY198" s="253" t="s">
        <v>158</v>
      </c>
    </row>
    <row r="199" s="2" customFormat="1" ht="24.15" customHeight="1">
      <c r="A199" s="39"/>
      <c r="B199" s="40"/>
      <c r="C199" s="228" t="s">
        <v>340</v>
      </c>
      <c r="D199" s="228" t="s">
        <v>161</v>
      </c>
      <c r="E199" s="229" t="s">
        <v>2152</v>
      </c>
      <c r="F199" s="230" t="s">
        <v>2153</v>
      </c>
      <c r="G199" s="231" t="s">
        <v>223</v>
      </c>
      <c r="H199" s="232">
        <v>96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42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165</v>
      </c>
      <c r="AT199" s="240" t="s">
        <v>161</v>
      </c>
      <c r="AU199" s="240" t="s">
        <v>87</v>
      </c>
      <c r="AY199" s="18" t="s">
        <v>158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85</v>
      </c>
      <c r="BK199" s="241">
        <f>ROUND(I199*H199,2)</f>
        <v>0</v>
      </c>
      <c r="BL199" s="18" t="s">
        <v>165</v>
      </c>
      <c r="BM199" s="240" t="s">
        <v>2154</v>
      </c>
    </row>
    <row r="200" s="14" customFormat="1">
      <c r="A200" s="14"/>
      <c r="B200" s="258"/>
      <c r="C200" s="259"/>
      <c r="D200" s="244" t="s">
        <v>167</v>
      </c>
      <c r="E200" s="260" t="s">
        <v>1</v>
      </c>
      <c r="F200" s="261" t="s">
        <v>2138</v>
      </c>
      <c r="G200" s="259"/>
      <c r="H200" s="260" t="s">
        <v>1</v>
      </c>
      <c r="I200" s="262"/>
      <c r="J200" s="259"/>
      <c r="K200" s="259"/>
      <c r="L200" s="263"/>
      <c r="M200" s="264"/>
      <c r="N200" s="265"/>
      <c r="O200" s="265"/>
      <c r="P200" s="265"/>
      <c r="Q200" s="265"/>
      <c r="R200" s="265"/>
      <c r="S200" s="265"/>
      <c r="T200" s="26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7" t="s">
        <v>167</v>
      </c>
      <c r="AU200" s="267" t="s">
        <v>87</v>
      </c>
      <c r="AV200" s="14" t="s">
        <v>85</v>
      </c>
      <c r="AW200" s="14" t="s">
        <v>33</v>
      </c>
      <c r="AX200" s="14" t="s">
        <v>77</v>
      </c>
      <c r="AY200" s="267" t="s">
        <v>158</v>
      </c>
    </row>
    <row r="201" s="13" customFormat="1">
      <c r="A201" s="13"/>
      <c r="B201" s="242"/>
      <c r="C201" s="243"/>
      <c r="D201" s="244" t="s">
        <v>167</v>
      </c>
      <c r="E201" s="245" t="s">
        <v>1</v>
      </c>
      <c r="F201" s="246" t="s">
        <v>2155</v>
      </c>
      <c r="G201" s="243"/>
      <c r="H201" s="247">
        <v>53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167</v>
      </c>
      <c r="AU201" s="253" t="s">
        <v>87</v>
      </c>
      <c r="AV201" s="13" t="s">
        <v>87</v>
      </c>
      <c r="AW201" s="13" t="s">
        <v>33</v>
      </c>
      <c r="AX201" s="13" t="s">
        <v>77</v>
      </c>
      <c r="AY201" s="253" t="s">
        <v>158</v>
      </c>
    </row>
    <row r="202" s="14" customFormat="1">
      <c r="A202" s="14"/>
      <c r="B202" s="258"/>
      <c r="C202" s="259"/>
      <c r="D202" s="244" t="s">
        <v>167</v>
      </c>
      <c r="E202" s="260" t="s">
        <v>1</v>
      </c>
      <c r="F202" s="261" t="s">
        <v>2140</v>
      </c>
      <c r="G202" s="259"/>
      <c r="H202" s="260" t="s">
        <v>1</v>
      </c>
      <c r="I202" s="262"/>
      <c r="J202" s="259"/>
      <c r="K202" s="259"/>
      <c r="L202" s="263"/>
      <c r="M202" s="264"/>
      <c r="N202" s="265"/>
      <c r="O202" s="265"/>
      <c r="P202" s="265"/>
      <c r="Q202" s="265"/>
      <c r="R202" s="265"/>
      <c r="S202" s="265"/>
      <c r="T202" s="26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7" t="s">
        <v>167</v>
      </c>
      <c r="AU202" s="267" t="s">
        <v>87</v>
      </c>
      <c r="AV202" s="14" t="s">
        <v>85</v>
      </c>
      <c r="AW202" s="14" t="s">
        <v>33</v>
      </c>
      <c r="AX202" s="14" t="s">
        <v>77</v>
      </c>
      <c r="AY202" s="267" t="s">
        <v>158</v>
      </c>
    </row>
    <row r="203" s="13" customFormat="1">
      <c r="A203" s="13"/>
      <c r="B203" s="242"/>
      <c r="C203" s="243"/>
      <c r="D203" s="244" t="s">
        <v>167</v>
      </c>
      <c r="E203" s="245" t="s">
        <v>1</v>
      </c>
      <c r="F203" s="246" t="s">
        <v>2156</v>
      </c>
      <c r="G203" s="243"/>
      <c r="H203" s="247">
        <v>43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167</v>
      </c>
      <c r="AU203" s="253" t="s">
        <v>87</v>
      </c>
      <c r="AV203" s="13" t="s">
        <v>87</v>
      </c>
      <c r="AW203" s="13" t="s">
        <v>33</v>
      </c>
      <c r="AX203" s="13" t="s">
        <v>77</v>
      </c>
      <c r="AY203" s="253" t="s">
        <v>158</v>
      </c>
    </row>
    <row r="204" s="15" customFormat="1">
      <c r="A204" s="15"/>
      <c r="B204" s="268"/>
      <c r="C204" s="269"/>
      <c r="D204" s="244" t="s">
        <v>167</v>
      </c>
      <c r="E204" s="270" t="s">
        <v>1</v>
      </c>
      <c r="F204" s="271" t="s">
        <v>179</v>
      </c>
      <c r="G204" s="269"/>
      <c r="H204" s="272">
        <v>96</v>
      </c>
      <c r="I204" s="273"/>
      <c r="J204" s="269"/>
      <c r="K204" s="269"/>
      <c r="L204" s="274"/>
      <c r="M204" s="275"/>
      <c r="N204" s="276"/>
      <c r="O204" s="276"/>
      <c r="P204" s="276"/>
      <c r="Q204" s="276"/>
      <c r="R204" s="276"/>
      <c r="S204" s="276"/>
      <c r="T204" s="27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8" t="s">
        <v>167</v>
      </c>
      <c r="AU204" s="278" t="s">
        <v>87</v>
      </c>
      <c r="AV204" s="15" t="s">
        <v>165</v>
      </c>
      <c r="AW204" s="15" t="s">
        <v>33</v>
      </c>
      <c r="AX204" s="15" t="s">
        <v>85</v>
      </c>
      <c r="AY204" s="278" t="s">
        <v>158</v>
      </c>
    </row>
    <row r="205" s="2" customFormat="1" ht="14.4" customHeight="1">
      <c r="A205" s="39"/>
      <c r="B205" s="40"/>
      <c r="C205" s="290" t="s">
        <v>344</v>
      </c>
      <c r="D205" s="290" t="s">
        <v>290</v>
      </c>
      <c r="E205" s="291" t="s">
        <v>2157</v>
      </c>
      <c r="F205" s="292" t="s">
        <v>2158</v>
      </c>
      <c r="G205" s="293" t="s">
        <v>223</v>
      </c>
      <c r="H205" s="294">
        <v>96</v>
      </c>
      <c r="I205" s="295"/>
      <c r="J205" s="296">
        <f>ROUND(I205*H205,2)</f>
        <v>0</v>
      </c>
      <c r="K205" s="297"/>
      <c r="L205" s="298"/>
      <c r="M205" s="299" t="s">
        <v>1</v>
      </c>
      <c r="N205" s="300" t="s">
        <v>42</v>
      </c>
      <c r="O205" s="92"/>
      <c r="P205" s="238">
        <f>O205*H205</f>
        <v>0</v>
      </c>
      <c r="Q205" s="238">
        <v>0.024</v>
      </c>
      <c r="R205" s="238">
        <f>Q205*H205</f>
        <v>2.3040000000000003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203</v>
      </c>
      <c r="AT205" s="240" t="s">
        <v>290</v>
      </c>
      <c r="AU205" s="240" t="s">
        <v>87</v>
      </c>
      <c r="AY205" s="18" t="s">
        <v>158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85</v>
      </c>
      <c r="BK205" s="241">
        <f>ROUND(I205*H205,2)</f>
        <v>0</v>
      </c>
      <c r="BL205" s="18" t="s">
        <v>165</v>
      </c>
      <c r="BM205" s="240" t="s">
        <v>2159</v>
      </c>
    </row>
    <row r="206" s="12" customFormat="1" ht="22.8" customHeight="1">
      <c r="A206" s="12"/>
      <c r="B206" s="212"/>
      <c r="C206" s="213"/>
      <c r="D206" s="214" t="s">
        <v>76</v>
      </c>
      <c r="E206" s="226" t="s">
        <v>183</v>
      </c>
      <c r="F206" s="226" t="s">
        <v>198</v>
      </c>
      <c r="G206" s="213"/>
      <c r="H206" s="213"/>
      <c r="I206" s="216"/>
      <c r="J206" s="227">
        <f>BK206</f>
        <v>0</v>
      </c>
      <c r="K206" s="213"/>
      <c r="L206" s="218"/>
      <c r="M206" s="219"/>
      <c r="N206" s="220"/>
      <c r="O206" s="220"/>
      <c r="P206" s="221">
        <f>SUM(P207:P221)</f>
        <v>0</v>
      </c>
      <c r="Q206" s="220"/>
      <c r="R206" s="221">
        <f>SUM(R207:R221)</f>
        <v>3.8202752000000002</v>
      </c>
      <c r="S206" s="220"/>
      <c r="T206" s="222">
        <f>SUM(T207:T221)</f>
        <v>0.62126400000000004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3" t="s">
        <v>85</v>
      </c>
      <c r="AT206" s="224" t="s">
        <v>76</v>
      </c>
      <c r="AU206" s="224" t="s">
        <v>85</v>
      </c>
      <c r="AY206" s="223" t="s">
        <v>158</v>
      </c>
      <c r="BK206" s="225">
        <f>SUM(BK207:BK221)</f>
        <v>0</v>
      </c>
    </row>
    <row r="207" s="2" customFormat="1" ht="14.4" customHeight="1">
      <c r="A207" s="39"/>
      <c r="B207" s="40"/>
      <c r="C207" s="228" t="s">
        <v>348</v>
      </c>
      <c r="D207" s="228" t="s">
        <v>161</v>
      </c>
      <c r="E207" s="229" t="s">
        <v>200</v>
      </c>
      <c r="F207" s="230" t="s">
        <v>201</v>
      </c>
      <c r="G207" s="231" t="s">
        <v>195</v>
      </c>
      <c r="H207" s="232">
        <v>26.879999999999999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42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165</v>
      </c>
      <c r="AT207" s="240" t="s">
        <v>161</v>
      </c>
      <c r="AU207" s="240" t="s">
        <v>87</v>
      </c>
      <c r="AY207" s="18" t="s">
        <v>158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85</v>
      </c>
      <c r="BK207" s="241">
        <f>ROUND(I207*H207,2)</f>
        <v>0</v>
      </c>
      <c r="BL207" s="18" t="s">
        <v>165</v>
      </c>
      <c r="BM207" s="240" t="s">
        <v>2160</v>
      </c>
    </row>
    <row r="208" s="13" customFormat="1">
      <c r="A208" s="13"/>
      <c r="B208" s="242"/>
      <c r="C208" s="243"/>
      <c r="D208" s="244" t="s">
        <v>167</v>
      </c>
      <c r="E208" s="245" t="s">
        <v>1</v>
      </c>
      <c r="F208" s="246" t="s">
        <v>2161</v>
      </c>
      <c r="G208" s="243"/>
      <c r="H208" s="247">
        <v>24</v>
      </c>
      <c r="I208" s="248"/>
      <c r="J208" s="243"/>
      <c r="K208" s="243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167</v>
      </c>
      <c r="AU208" s="253" t="s">
        <v>87</v>
      </c>
      <c r="AV208" s="13" t="s">
        <v>87</v>
      </c>
      <c r="AW208" s="13" t="s">
        <v>33</v>
      </c>
      <c r="AX208" s="13" t="s">
        <v>77</v>
      </c>
      <c r="AY208" s="253" t="s">
        <v>158</v>
      </c>
    </row>
    <row r="209" s="13" customFormat="1">
      <c r="A209" s="13"/>
      <c r="B209" s="242"/>
      <c r="C209" s="243"/>
      <c r="D209" s="244" t="s">
        <v>167</v>
      </c>
      <c r="E209" s="245" t="s">
        <v>1</v>
      </c>
      <c r="F209" s="246" t="s">
        <v>2162</v>
      </c>
      <c r="G209" s="243"/>
      <c r="H209" s="247">
        <v>2.8799999999999999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167</v>
      </c>
      <c r="AU209" s="253" t="s">
        <v>87</v>
      </c>
      <c r="AV209" s="13" t="s">
        <v>87</v>
      </c>
      <c r="AW209" s="13" t="s">
        <v>33</v>
      </c>
      <c r="AX209" s="13" t="s">
        <v>77</v>
      </c>
      <c r="AY209" s="253" t="s">
        <v>158</v>
      </c>
    </row>
    <row r="210" s="15" customFormat="1">
      <c r="A210" s="15"/>
      <c r="B210" s="268"/>
      <c r="C210" s="269"/>
      <c r="D210" s="244" t="s">
        <v>167</v>
      </c>
      <c r="E210" s="270" t="s">
        <v>1</v>
      </c>
      <c r="F210" s="271" t="s">
        <v>179</v>
      </c>
      <c r="G210" s="269"/>
      <c r="H210" s="272">
        <v>26.879999999999999</v>
      </c>
      <c r="I210" s="273"/>
      <c r="J210" s="269"/>
      <c r="K210" s="269"/>
      <c r="L210" s="274"/>
      <c r="M210" s="275"/>
      <c r="N210" s="276"/>
      <c r="O210" s="276"/>
      <c r="P210" s="276"/>
      <c r="Q210" s="276"/>
      <c r="R210" s="276"/>
      <c r="S210" s="276"/>
      <c r="T210" s="27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8" t="s">
        <v>167</v>
      </c>
      <c r="AU210" s="278" t="s">
        <v>87</v>
      </c>
      <c r="AV210" s="15" t="s">
        <v>165</v>
      </c>
      <c r="AW210" s="15" t="s">
        <v>33</v>
      </c>
      <c r="AX210" s="15" t="s">
        <v>85</v>
      </c>
      <c r="AY210" s="278" t="s">
        <v>158</v>
      </c>
    </row>
    <row r="211" s="2" customFormat="1" ht="24.15" customHeight="1">
      <c r="A211" s="39"/>
      <c r="B211" s="40"/>
      <c r="C211" s="228" t="s">
        <v>353</v>
      </c>
      <c r="D211" s="228" t="s">
        <v>161</v>
      </c>
      <c r="E211" s="229" t="s">
        <v>204</v>
      </c>
      <c r="F211" s="230" t="s">
        <v>205</v>
      </c>
      <c r="G211" s="231" t="s">
        <v>195</v>
      </c>
      <c r="H211" s="232">
        <v>26.879999999999999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42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165</v>
      </c>
      <c r="AT211" s="240" t="s">
        <v>161</v>
      </c>
      <c r="AU211" s="240" t="s">
        <v>87</v>
      </c>
      <c r="AY211" s="18" t="s">
        <v>158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85</v>
      </c>
      <c r="BK211" s="241">
        <f>ROUND(I211*H211,2)</f>
        <v>0</v>
      </c>
      <c r="BL211" s="18" t="s">
        <v>165</v>
      </c>
      <c r="BM211" s="240" t="s">
        <v>2163</v>
      </c>
    </row>
    <row r="212" s="2" customFormat="1" ht="24.15" customHeight="1">
      <c r="A212" s="39"/>
      <c r="B212" s="40"/>
      <c r="C212" s="228" t="s">
        <v>360</v>
      </c>
      <c r="D212" s="228" t="s">
        <v>161</v>
      </c>
      <c r="E212" s="229" t="s">
        <v>207</v>
      </c>
      <c r="F212" s="230" t="s">
        <v>208</v>
      </c>
      <c r="G212" s="231" t="s">
        <v>195</v>
      </c>
      <c r="H212" s="232">
        <v>26.879999999999999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42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165</v>
      </c>
      <c r="AT212" s="240" t="s">
        <v>161</v>
      </c>
      <c r="AU212" s="240" t="s">
        <v>87</v>
      </c>
      <c r="AY212" s="18" t="s">
        <v>158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85</v>
      </c>
      <c r="BK212" s="241">
        <f>ROUND(I212*H212,2)</f>
        <v>0</v>
      </c>
      <c r="BL212" s="18" t="s">
        <v>165</v>
      </c>
      <c r="BM212" s="240" t="s">
        <v>2164</v>
      </c>
    </row>
    <row r="213" s="2" customFormat="1" ht="24.15" customHeight="1">
      <c r="A213" s="39"/>
      <c r="B213" s="40"/>
      <c r="C213" s="228" t="s">
        <v>368</v>
      </c>
      <c r="D213" s="228" t="s">
        <v>161</v>
      </c>
      <c r="E213" s="229" t="s">
        <v>211</v>
      </c>
      <c r="F213" s="230" t="s">
        <v>212</v>
      </c>
      <c r="G213" s="231" t="s">
        <v>195</v>
      </c>
      <c r="H213" s="232">
        <v>26.879999999999999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42</v>
      </c>
      <c r="O213" s="92"/>
      <c r="P213" s="238">
        <f>O213*H213</f>
        <v>0</v>
      </c>
      <c r="Q213" s="238">
        <v>0.047239999999999997</v>
      </c>
      <c r="R213" s="238">
        <f>Q213*H213</f>
        <v>1.2698111999999999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165</v>
      </c>
      <c r="AT213" s="240" t="s">
        <v>161</v>
      </c>
      <c r="AU213" s="240" t="s">
        <v>87</v>
      </c>
      <c r="AY213" s="18" t="s">
        <v>158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85</v>
      </c>
      <c r="BK213" s="241">
        <f>ROUND(I213*H213,2)</f>
        <v>0</v>
      </c>
      <c r="BL213" s="18" t="s">
        <v>165</v>
      </c>
      <c r="BM213" s="240" t="s">
        <v>2165</v>
      </c>
    </row>
    <row r="214" s="2" customFormat="1" ht="24.15" customHeight="1">
      <c r="A214" s="39"/>
      <c r="B214" s="40"/>
      <c r="C214" s="228" t="s">
        <v>372</v>
      </c>
      <c r="D214" s="228" t="s">
        <v>161</v>
      </c>
      <c r="E214" s="229" t="s">
        <v>270</v>
      </c>
      <c r="F214" s="230" t="s">
        <v>271</v>
      </c>
      <c r="G214" s="231" t="s">
        <v>195</v>
      </c>
      <c r="H214" s="232">
        <v>25.885999999999999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42</v>
      </c>
      <c r="O214" s="92"/>
      <c r="P214" s="238">
        <f>O214*H214</f>
        <v>0</v>
      </c>
      <c r="Q214" s="238">
        <v>0.024</v>
      </c>
      <c r="R214" s="238">
        <f>Q214*H214</f>
        <v>0.62126400000000004</v>
      </c>
      <c r="S214" s="238">
        <v>0.024</v>
      </c>
      <c r="T214" s="239">
        <f>S214*H214</f>
        <v>0.62126400000000004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165</v>
      </c>
      <c r="AT214" s="240" t="s">
        <v>161</v>
      </c>
      <c r="AU214" s="240" t="s">
        <v>87</v>
      </c>
      <c r="AY214" s="18" t="s">
        <v>158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85</v>
      </c>
      <c r="BK214" s="241">
        <f>ROUND(I214*H214,2)</f>
        <v>0</v>
      </c>
      <c r="BL214" s="18" t="s">
        <v>165</v>
      </c>
      <c r="BM214" s="240" t="s">
        <v>2166</v>
      </c>
    </row>
    <row r="215" s="13" customFormat="1">
      <c r="A215" s="13"/>
      <c r="B215" s="242"/>
      <c r="C215" s="243"/>
      <c r="D215" s="244" t="s">
        <v>167</v>
      </c>
      <c r="E215" s="245" t="s">
        <v>1</v>
      </c>
      <c r="F215" s="246" t="s">
        <v>2167</v>
      </c>
      <c r="G215" s="243"/>
      <c r="H215" s="247">
        <v>15.050000000000001</v>
      </c>
      <c r="I215" s="248"/>
      <c r="J215" s="243"/>
      <c r="K215" s="243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167</v>
      </c>
      <c r="AU215" s="253" t="s">
        <v>87</v>
      </c>
      <c r="AV215" s="13" t="s">
        <v>87</v>
      </c>
      <c r="AW215" s="13" t="s">
        <v>33</v>
      </c>
      <c r="AX215" s="13" t="s">
        <v>77</v>
      </c>
      <c r="AY215" s="253" t="s">
        <v>158</v>
      </c>
    </row>
    <row r="216" s="13" customFormat="1">
      <c r="A216" s="13"/>
      <c r="B216" s="242"/>
      <c r="C216" s="243"/>
      <c r="D216" s="244" t="s">
        <v>167</v>
      </c>
      <c r="E216" s="245" t="s">
        <v>1</v>
      </c>
      <c r="F216" s="246" t="s">
        <v>2168</v>
      </c>
      <c r="G216" s="243"/>
      <c r="H216" s="247">
        <v>10.836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167</v>
      </c>
      <c r="AU216" s="253" t="s">
        <v>87</v>
      </c>
      <c r="AV216" s="13" t="s">
        <v>87</v>
      </c>
      <c r="AW216" s="13" t="s">
        <v>33</v>
      </c>
      <c r="AX216" s="13" t="s">
        <v>77</v>
      </c>
      <c r="AY216" s="253" t="s">
        <v>158</v>
      </c>
    </row>
    <row r="217" s="15" customFormat="1">
      <c r="A217" s="15"/>
      <c r="B217" s="268"/>
      <c r="C217" s="269"/>
      <c r="D217" s="244" t="s">
        <v>167</v>
      </c>
      <c r="E217" s="270" t="s">
        <v>1</v>
      </c>
      <c r="F217" s="271" t="s">
        <v>179</v>
      </c>
      <c r="G217" s="269"/>
      <c r="H217" s="272">
        <v>25.886000000000003</v>
      </c>
      <c r="I217" s="273"/>
      <c r="J217" s="269"/>
      <c r="K217" s="269"/>
      <c r="L217" s="274"/>
      <c r="M217" s="275"/>
      <c r="N217" s="276"/>
      <c r="O217" s="276"/>
      <c r="P217" s="276"/>
      <c r="Q217" s="276"/>
      <c r="R217" s="276"/>
      <c r="S217" s="276"/>
      <c r="T217" s="277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8" t="s">
        <v>167</v>
      </c>
      <c r="AU217" s="278" t="s">
        <v>87</v>
      </c>
      <c r="AV217" s="15" t="s">
        <v>165</v>
      </c>
      <c r="AW217" s="15" t="s">
        <v>33</v>
      </c>
      <c r="AX217" s="15" t="s">
        <v>85</v>
      </c>
      <c r="AY217" s="278" t="s">
        <v>158</v>
      </c>
    </row>
    <row r="218" s="2" customFormat="1" ht="24.15" customHeight="1">
      <c r="A218" s="39"/>
      <c r="B218" s="40"/>
      <c r="C218" s="228" t="s">
        <v>376</v>
      </c>
      <c r="D218" s="228" t="s">
        <v>161</v>
      </c>
      <c r="E218" s="229" t="s">
        <v>277</v>
      </c>
      <c r="F218" s="230" t="s">
        <v>278</v>
      </c>
      <c r="G218" s="231" t="s">
        <v>195</v>
      </c>
      <c r="H218" s="232">
        <v>26.879999999999999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42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165</v>
      </c>
      <c r="AT218" s="240" t="s">
        <v>161</v>
      </c>
      <c r="AU218" s="240" t="s">
        <v>87</v>
      </c>
      <c r="AY218" s="18" t="s">
        <v>158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85</v>
      </c>
      <c r="BK218" s="241">
        <f>ROUND(I218*H218,2)</f>
        <v>0</v>
      </c>
      <c r="BL218" s="18" t="s">
        <v>165</v>
      </c>
      <c r="BM218" s="240" t="s">
        <v>2169</v>
      </c>
    </row>
    <row r="219" s="2" customFormat="1">
      <c r="A219" s="39"/>
      <c r="B219" s="40"/>
      <c r="C219" s="41"/>
      <c r="D219" s="244" t="s">
        <v>173</v>
      </c>
      <c r="E219" s="41"/>
      <c r="F219" s="254" t="s">
        <v>280</v>
      </c>
      <c r="G219" s="41"/>
      <c r="H219" s="41"/>
      <c r="I219" s="255"/>
      <c r="J219" s="41"/>
      <c r="K219" s="41"/>
      <c r="L219" s="45"/>
      <c r="M219" s="256"/>
      <c r="N219" s="25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173</v>
      </c>
      <c r="AU219" s="18" t="s">
        <v>87</v>
      </c>
    </row>
    <row r="220" s="2" customFormat="1" ht="14.4" customHeight="1">
      <c r="A220" s="39"/>
      <c r="B220" s="40"/>
      <c r="C220" s="228" t="s">
        <v>380</v>
      </c>
      <c r="D220" s="228" t="s">
        <v>161</v>
      </c>
      <c r="E220" s="229" t="s">
        <v>2170</v>
      </c>
      <c r="F220" s="230" t="s">
        <v>2171</v>
      </c>
      <c r="G220" s="231" t="s">
        <v>195</v>
      </c>
      <c r="H220" s="232">
        <v>7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42</v>
      </c>
      <c r="O220" s="92"/>
      <c r="P220" s="238">
        <f>O220*H220</f>
        <v>0</v>
      </c>
      <c r="Q220" s="238">
        <v>0.27560000000000001</v>
      </c>
      <c r="R220" s="238">
        <f>Q220*H220</f>
        <v>1.9292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165</v>
      </c>
      <c r="AT220" s="240" t="s">
        <v>161</v>
      </c>
      <c r="AU220" s="240" t="s">
        <v>87</v>
      </c>
      <c r="AY220" s="18" t="s">
        <v>158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85</v>
      </c>
      <c r="BK220" s="241">
        <f>ROUND(I220*H220,2)</f>
        <v>0</v>
      </c>
      <c r="BL220" s="18" t="s">
        <v>165</v>
      </c>
      <c r="BM220" s="240" t="s">
        <v>2172</v>
      </c>
    </row>
    <row r="221" s="13" customFormat="1">
      <c r="A221" s="13"/>
      <c r="B221" s="242"/>
      <c r="C221" s="243"/>
      <c r="D221" s="244" t="s">
        <v>167</v>
      </c>
      <c r="E221" s="245" t="s">
        <v>1</v>
      </c>
      <c r="F221" s="246" t="s">
        <v>2173</v>
      </c>
      <c r="G221" s="243"/>
      <c r="H221" s="247">
        <v>7</v>
      </c>
      <c r="I221" s="248"/>
      <c r="J221" s="243"/>
      <c r="K221" s="243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167</v>
      </c>
      <c r="AU221" s="253" t="s">
        <v>87</v>
      </c>
      <c r="AV221" s="13" t="s">
        <v>87</v>
      </c>
      <c r="AW221" s="13" t="s">
        <v>33</v>
      </c>
      <c r="AX221" s="13" t="s">
        <v>85</v>
      </c>
      <c r="AY221" s="253" t="s">
        <v>158</v>
      </c>
    </row>
    <row r="222" s="12" customFormat="1" ht="22.8" customHeight="1">
      <c r="A222" s="12"/>
      <c r="B222" s="212"/>
      <c r="C222" s="213"/>
      <c r="D222" s="214" t="s">
        <v>76</v>
      </c>
      <c r="E222" s="226" t="s">
        <v>184</v>
      </c>
      <c r="F222" s="226" t="s">
        <v>294</v>
      </c>
      <c r="G222" s="213"/>
      <c r="H222" s="213"/>
      <c r="I222" s="216"/>
      <c r="J222" s="227">
        <f>BK222</f>
        <v>0</v>
      </c>
      <c r="K222" s="213"/>
      <c r="L222" s="218"/>
      <c r="M222" s="219"/>
      <c r="N222" s="220"/>
      <c r="O222" s="220"/>
      <c r="P222" s="221">
        <f>SUM(P223:P228)</f>
        <v>0</v>
      </c>
      <c r="Q222" s="220"/>
      <c r="R222" s="221">
        <f>SUM(R223:R228)</f>
        <v>0</v>
      </c>
      <c r="S222" s="220"/>
      <c r="T222" s="222">
        <f>SUM(T223:T228)</f>
        <v>5.1915199999999997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3" t="s">
        <v>85</v>
      </c>
      <c r="AT222" s="224" t="s">
        <v>76</v>
      </c>
      <c r="AU222" s="224" t="s">
        <v>85</v>
      </c>
      <c r="AY222" s="223" t="s">
        <v>158</v>
      </c>
      <c r="BK222" s="225">
        <f>SUM(BK223:BK228)</f>
        <v>0</v>
      </c>
    </row>
    <row r="223" s="2" customFormat="1" ht="24.15" customHeight="1">
      <c r="A223" s="39"/>
      <c r="B223" s="40"/>
      <c r="C223" s="228" t="s">
        <v>384</v>
      </c>
      <c r="D223" s="228" t="s">
        <v>161</v>
      </c>
      <c r="E223" s="229" t="s">
        <v>2174</v>
      </c>
      <c r="F223" s="230" t="s">
        <v>2175</v>
      </c>
      <c r="G223" s="231" t="s">
        <v>223</v>
      </c>
      <c r="H223" s="232">
        <v>7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42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0.37</v>
      </c>
      <c r="T223" s="239">
        <f>S223*H223</f>
        <v>2.5899999999999999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165</v>
      </c>
      <c r="AT223" s="240" t="s">
        <v>161</v>
      </c>
      <c r="AU223" s="240" t="s">
        <v>87</v>
      </c>
      <c r="AY223" s="18" t="s">
        <v>158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85</v>
      </c>
      <c r="BK223" s="241">
        <f>ROUND(I223*H223,2)</f>
        <v>0</v>
      </c>
      <c r="BL223" s="18" t="s">
        <v>165</v>
      </c>
      <c r="BM223" s="240" t="s">
        <v>2176</v>
      </c>
    </row>
    <row r="224" s="2" customFormat="1" ht="24.15" customHeight="1">
      <c r="A224" s="39"/>
      <c r="B224" s="40"/>
      <c r="C224" s="228" t="s">
        <v>389</v>
      </c>
      <c r="D224" s="228" t="s">
        <v>161</v>
      </c>
      <c r="E224" s="229" t="s">
        <v>2177</v>
      </c>
      <c r="F224" s="230" t="s">
        <v>2178</v>
      </c>
      <c r="G224" s="231" t="s">
        <v>223</v>
      </c>
      <c r="H224" s="232">
        <v>7</v>
      </c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42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0.070000000000000007</v>
      </c>
      <c r="T224" s="239">
        <f>S224*H224</f>
        <v>0.49000000000000005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165</v>
      </c>
      <c r="AT224" s="240" t="s">
        <v>161</v>
      </c>
      <c r="AU224" s="240" t="s">
        <v>87</v>
      </c>
      <c r="AY224" s="18" t="s">
        <v>158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85</v>
      </c>
      <c r="BK224" s="241">
        <f>ROUND(I224*H224,2)</f>
        <v>0</v>
      </c>
      <c r="BL224" s="18" t="s">
        <v>165</v>
      </c>
      <c r="BM224" s="240" t="s">
        <v>2179</v>
      </c>
    </row>
    <row r="225" s="2" customFormat="1" ht="49.05" customHeight="1">
      <c r="A225" s="39"/>
      <c r="B225" s="40"/>
      <c r="C225" s="228" t="s">
        <v>395</v>
      </c>
      <c r="D225" s="228" t="s">
        <v>161</v>
      </c>
      <c r="E225" s="229" t="s">
        <v>2180</v>
      </c>
      <c r="F225" s="230" t="s">
        <v>2181</v>
      </c>
      <c r="G225" s="231" t="s">
        <v>195</v>
      </c>
      <c r="H225" s="232">
        <v>31.109999999999999</v>
      </c>
      <c r="I225" s="233"/>
      <c r="J225" s="234">
        <f>ROUND(I225*H225,2)</f>
        <v>0</v>
      </c>
      <c r="K225" s="235"/>
      <c r="L225" s="45"/>
      <c r="M225" s="236" t="s">
        <v>1</v>
      </c>
      <c r="N225" s="237" t="s">
        <v>42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165</v>
      </c>
      <c r="AT225" s="240" t="s">
        <v>161</v>
      </c>
      <c r="AU225" s="240" t="s">
        <v>87</v>
      </c>
      <c r="AY225" s="18" t="s">
        <v>158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85</v>
      </c>
      <c r="BK225" s="241">
        <f>ROUND(I225*H225,2)</f>
        <v>0</v>
      </c>
      <c r="BL225" s="18" t="s">
        <v>165</v>
      </c>
      <c r="BM225" s="240" t="s">
        <v>2182</v>
      </c>
    </row>
    <row r="226" s="13" customFormat="1">
      <c r="A226" s="13"/>
      <c r="B226" s="242"/>
      <c r="C226" s="243"/>
      <c r="D226" s="244" t="s">
        <v>167</v>
      </c>
      <c r="E226" s="245" t="s">
        <v>1</v>
      </c>
      <c r="F226" s="246" t="s">
        <v>2183</v>
      </c>
      <c r="G226" s="243"/>
      <c r="H226" s="247">
        <v>31.109999999999999</v>
      </c>
      <c r="I226" s="248"/>
      <c r="J226" s="243"/>
      <c r="K226" s="243"/>
      <c r="L226" s="249"/>
      <c r="M226" s="250"/>
      <c r="N226" s="251"/>
      <c r="O226" s="251"/>
      <c r="P226" s="251"/>
      <c r="Q226" s="251"/>
      <c r="R226" s="251"/>
      <c r="S226" s="251"/>
      <c r="T226" s="25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3" t="s">
        <v>167</v>
      </c>
      <c r="AU226" s="253" t="s">
        <v>87</v>
      </c>
      <c r="AV226" s="13" t="s">
        <v>87</v>
      </c>
      <c r="AW226" s="13" t="s">
        <v>33</v>
      </c>
      <c r="AX226" s="13" t="s">
        <v>85</v>
      </c>
      <c r="AY226" s="253" t="s">
        <v>158</v>
      </c>
    </row>
    <row r="227" s="2" customFormat="1" ht="24.15" customHeight="1">
      <c r="A227" s="39"/>
      <c r="B227" s="40"/>
      <c r="C227" s="228" t="s">
        <v>400</v>
      </c>
      <c r="D227" s="228" t="s">
        <v>161</v>
      </c>
      <c r="E227" s="229" t="s">
        <v>2184</v>
      </c>
      <c r="F227" s="230" t="s">
        <v>2185</v>
      </c>
      <c r="G227" s="231" t="s">
        <v>171</v>
      </c>
      <c r="H227" s="232">
        <v>8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42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0.065699999999999995</v>
      </c>
      <c r="T227" s="239">
        <f>S227*H227</f>
        <v>0.52559999999999996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165</v>
      </c>
      <c r="AT227" s="240" t="s">
        <v>161</v>
      </c>
      <c r="AU227" s="240" t="s">
        <v>87</v>
      </c>
      <c r="AY227" s="18" t="s">
        <v>158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85</v>
      </c>
      <c r="BK227" s="241">
        <f>ROUND(I227*H227,2)</f>
        <v>0</v>
      </c>
      <c r="BL227" s="18" t="s">
        <v>165</v>
      </c>
      <c r="BM227" s="240" t="s">
        <v>2186</v>
      </c>
    </row>
    <row r="228" s="2" customFormat="1" ht="37.8" customHeight="1">
      <c r="A228" s="39"/>
      <c r="B228" s="40"/>
      <c r="C228" s="228" t="s">
        <v>404</v>
      </c>
      <c r="D228" s="228" t="s">
        <v>161</v>
      </c>
      <c r="E228" s="229" t="s">
        <v>373</v>
      </c>
      <c r="F228" s="230" t="s">
        <v>374</v>
      </c>
      <c r="G228" s="231" t="s">
        <v>195</v>
      </c>
      <c r="H228" s="232">
        <v>26.879999999999999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42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0.058999999999999997</v>
      </c>
      <c r="T228" s="239">
        <f>S228*H228</f>
        <v>1.5859199999999998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165</v>
      </c>
      <c r="AT228" s="240" t="s">
        <v>161</v>
      </c>
      <c r="AU228" s="240" t="s">
        <v>87</v>
      </c>
      <c r="AY228" s="18" t="s">
        <v>158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85</v>
      </c>
      <c r="BK228" s="241">
        <f>ROUND(I228*H228,2)</f>
        <v>0</v>
      </c>
      <c r="BL228" s="18" t="s">
        <v>165</v>
      </c>
      <c r="BM228" s="240" t="s">
        <v>2187</v>
      </c>
    </row>
    <row r="229" s="12" customFormat="1" ht="22.8" customHeight="1">
      <c r="A229" s="12"/>
      <c r="B229" s="212"/>
      <c r="C229" s="213"/>
      <c r="D229" s="214" t="s">
        <v>76</v>
      </c>
      <c r="E229" s="226" t="s">
        <v>660</v>
      </c>
      <c r="F229" s="226" t="s">
        <v>424</v>
      </c>
      <c r="G229" s="213"/>
      <c r="H229" s="213"/>
      <c r="I229" s="216"/>
      <c r="J229" s="227">
        <f>BK229</f>
        <v>0</v>
      </c>
      <c r="K229" s="213"/>
      <c r="L229" s="218"/>
      <c r="M229" s="219"/>
      <c r="N229" s="220"/>
      <c r="O229" s="220"/>
      <c r="P229" s="221">
        <f>P230</f>
        <v>0</v>
      </c>
      <c r="Q229" s="220"/>
      <c r="R229" s="221">
        <f>R230</f>
        <v>0</v>
      </c>
      <c r="S229" s="220"/>
      <c r="T229" s="222">
        <f>T230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3" t="s">
        <v>85</v>
      </c>
      <c r="AT229" s="224" t="s">
        <v>76</v>
      </c>
      <c r="AU229" s="224" t="s">
        <v>85</v>
      </c>
      <c r="AY229" s="223" t="s">
        <v>158</v>
      </c>
      <c r="BK229" s="225">
        <f>BK230</f>
        <v>0</v>
      </c>
    </row>
    <row r="230" s="2" customFormat="1" ht="24.15" customHeight="1">
      <c r="A230" s="39"/>
      <c r="B230" s="40"/>
      <c r="C230" s="228" t="s">
        <v>408</v>
      </c>
      <c r="D230" s="228" t="s">
        <v>161</v>
      </c>
      <c r="E230" s="229" t="s">
        <v>2188</v>
      </c>
      <c r="F230" s="230" t="s">
        <v>2189</v>
      </c>
      <c r="G230" s="231" t="s">
        <v>387</v>
      </c>
      <c r="H230" s="232">
        <v>104.12600000000001</v>
      </c>
      <c r="I230" s="233"/>
      <c r="J230" s="234">
        <f>ROUND(I230*H230,2)</f>
        <v>0</v>
      </c>
      <c r="K230" s="235"/>
      <c r="L230" s="45"/>
      <c r="M230" s="236" t="s">
        <v>1</v>
      </c>
      <c r="N230" s="237" t="s">
        <v>42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165</v>
      </c>
      <c r="AT230" s="240" t="s">
        <v>161</v>
      </c>
      <c r="AU230" s="240" t="s">
        <v>87</v>
      </c>
      <c r="AY230" s="18" t="s">
        <v>158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85</v>
      </c>
      <c r="BK230" s="241">
        <f>ROUND(I230*H230,2)</f>
        <v>0</v>
      </c>
      <c r="BL230" s="18" t="s">
        <v>165</v>
      </c>
      <c r="BM230" s="240" t="s">
        <v>2190</v>
      </c>
    </row>
    <row r="231" s="12" customFormat="1" ht="22.8" customHeight="1">
      <c r="A231" s="12"/>
      <c r="B231" s="212"/>
      <c r="C231" s="213"/>
      <c r="D231" s="214" t="s">
        <v>76</v>
      </c>
      <c r="E231" s="226" t="s">
        <v>393</v>
      </c>
      <c r="F231" s="226" t="s">
        <v>394</v>
      </c>
      <c r="G231" s="213"/>
      <c r="H231" s="213"/>
      <c r="I231" s="216"/>
      <c r="J231" s="227">
        <f>BK231</f>
        <v>0</v>
      </c>
      <c r="K231" s="213"/>
      <c r="L231" s="218"/>
      <c r="M231" s="219"/>
      <c r="N231" s="220"/>
      <c r="O231" s="220"/>
      <c r="P231" s="221">
        <f>SUM(P232:P237)</f>
        <v>0</v>
      </c>
      <c r="Q231" s="220"/>
      <c r="R231" s="221">
        <f>SUM(R232:R237)</f>
        <v>0</v>
      </c>
      <c r="S231" s="220"/>
      <c r="T231" s="222">
        <f>SUM(T232:T237)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3" t="s">
        <v>85</v>
      </c>
      <c r="AT231" s="224" t="s">
        <v>76</v>
      </c>
      <c r="AU231" s="224" t="s">
        <v>85</v>
      </c>
      <c r="AY231" s="223" t="s">
        <v>158</v>
      </c>
      <c r="BK231" s="225">
        <f>SUM(BK232:BK237)</f>
        <v>0</v>
      </c>
    </row>
    <row r="232" s="2" customFormat="1" ht="49.05" customHeight="1">
      <c r="A232" s="39"/>
      <c r="B232" s="40"/>
      <c r="C232" s="228" t="s">
        <v>413</v>
      </c>
      <c r="D232" s="228" t="s">
        <v>161</v>
      </c>
      <c r="E232" s="229" t="s">
        <v>396</v>
      </c>
      <c r="F232" s="230" t="s">
        <v>397</v>
      </c>
      <c r="G232" s="231" t="s">
        <v>387</v>
      </c>
      <c r="H232" s="232">
        <v>0.29999999999999999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42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165</v>
      </c>
      <c r="AT232" s="240" t="s">
        <v>161</v>
      </c>
      <c r="AU232" s="240" t="s">
        <v>87</v>
      </c>
      <c r="AY232" s="18" t="s">
        <v>158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85</v>
      </c>
      <c r="BK232" s="241">
        <f>ROUND(I232*H232,2)</f>
        <v>0</v>
      </c>
      <c r="BL232" s="18" t="s">
        <v>165</v>
      </c>
      <c r="BM232" s="240" t="s">
        <v>2191</v>
      </c>
    </row>
    <row r="233" s="2" customFormat="1">
      <c r="A233" s="39"/>
      <c r="B233" s="40"/>
      <c r="C233" s="41"/>
      <c r="D233" s="244" t="s">
        <v>173</v>
      </c>
      <c r="E233" s="41"/>
      <c r="F233" s="254" t="s">
        <v>399</v>
      </c>
      <c r="G233" s="41"/>
      <c r="H233" s="41"/>
      <c r="I233" s="255"/>
      <c r="J233" s="41"/>
      <c r="K233" s="41"/>
      <c r="L233" s="45"/>
      <c r="M233" s="256"/>
      <c r="N233" s="257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173</v>
      </c>
      <c r="AU233" s="18" t="s">
        <v>87</v>
      </c>
    </row>
    <row r="234" s="2" customFormat="1" ht="24.15" customHeight="1">
      <c r="A234" s="39"/>
      <c r="B234" s="40"/>
      <c r="C234" s="228" t="s">
        <v>419</v>
      </c>
      <c r="D234" s="228" t="s">
        <v>161</v>
      </c>
      <c r="E234" s="229" t="s">
        <v>405</v>
      </c>
      <c r="F234" s="230" t="s">
        <v>1403</v>
      </c>
      <c r="G234" s="231" t="s">
        <v>387</v>
      </c>
      <c r="H234" s="232">
        <v>10.962999999999999</v>
      </c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42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165</v>
      </c>
      <c r="AT234" s="240" t="s">
        <v>161</v>
      </c>
      <c r="AU234" s="240" t="s">
        <v>87</v>
      </c>
      <c r="AY234" s="18" t="s">
        <v>158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85</v>
      </c>
      <c r="BK234" s="241">
        <f>ROUND(I234*H234,2)</f>
        <v>0</v>
      </c>
      <c r="BL234" s="18" t="s">
        <v>165</v>
      </c>
      <c r="BM234" s="240" t="s">
        <v>2192</v>
      </c>
    </row>
    <row r="235" s="2" customFormat="1" ht="24.15" customHeight="1">
      <c r="A235" s="39"/>
      <c r="B235" s="40"/>
      <c r="C235" s="228" t="s">
        <v>425</v>
      </c>
      <c r="D235" s="228" t="s">
        <v>161</v>
      </c>
      <c r="E235" s="229" t="s">
        <v>409</v>
      </c>
      <c r="F235" s="230" t="s">
        <v>410</v>
      </c>
      <c r="G235" s="231" t="s">
        <v>387</v>
      </c>
      <c r="H235" s="232">
        <v>208.297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42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165</v>
      </c>
      <c r="AT235" s="240" t="s">
        <v>161</v>
      </c>
      <c r="AU235" s="240" t="s">
        <v>87</v>
      </c>
      <c r="AY235" s="18" t="s">
        <v>158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85</v>
      </c>
      <c r="BK235" s="241">
        <f>ROUND(I235*H235,2)</f>
        <v>0</v>
      </c>
      <c r="BL235" s="18" t="s">
        <v>165</v>
      </c>
      <c r="BM235" s="240" t="s">
        <v>2193</v>
      </c>
    </row>
    <row r="236" s="13" customFormat="1">
      <c r="A236" s="13"/>
      <c r="B236" s="242"/>
      <c r="C236" s="243"/>
      <c r="D236" s="244" t="s">
        <v>167</v>
      </c>
      <c r="E236" s="243"/>
      <c r="F236" s="246" t="s">
        <v>2194</v>
      </c>
      <c r="G236" s="243"/>
      <c r="H236" s="247">
        <v>208.297</v>
      </c>
      <c r="I236" s="248"/>
      <c r="J236" s="243"/>
      <c r="K236" s="243"/>
      <c r="L236" s="249"/>
      <c r="M236" s="250"/>
      <c r="N236" s="251"/>
      <c r="O236" s="251"/>
      <c r="P236" s="251"/>
      <c r="Q236" s="251"/>
      <c r="R236" s="251"/>
      <c r="S236" s="251"/>
      <c r="T236" s="25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3" t="s">
        <v>167</v>
      </c>
      <c r="AU236" s="253" t="s">
        <v>87</v>
      </c>
      <c r="AV236" s="13" t="s">
        <v>87</v>
      </c>
      <c r="AW236" s="13" t="s">
        <v>4</v>
      </c>
      <c r="AX236" s="13" t="s">
        <v>85</v>
      </c>
      <c r="AY236" s="253" t="s">
        <v>158</v>
      </c>
    </row>
    <row r="237" s="2" customFormat="1" ht="24.15" customHeight="1">
      <c r="A237" s="39"/>
      <c r="B237" s="40"/>
      <c r="C237" s="228" t="s">
        <v>432</v>
      </c>
      <c r="D237" s="228" t="s">
        <v>161</v>
      </c>
      <c r="E237" s="229" t="s">
        <v>414</v>
      </c>
      <c r="F237" s="230" t="s">
        <v>415</v>
      </c>
      <c r="G237" s="231" t="s">
        <v>387</v>
      </c>
      <c r="H237" s="232">
        <v>10.962999999999999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42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165</v>
      </c>
      <c r="AT237" s="240" t="s">
        <v>161</v>
      </c>
      <c r="AU237" s="240" t="s">
        <v>87</v>
      </c>
      <c r="AY237" s="18" t="s">
        <v>158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85</v>
      </c>
      <c r="BK237" s="241">
        <f>ROUND(I237*H237,2)</f>
        <v>0</v>
      </c>
      <c r="BL237" s="18" t="s">
        <v>165</v>
      </c>
      <c r="BM237" s="240" t="s">
        <v>2195</v>
      </c>
    </row>
    <row r="238" s="12" customFormat="1" ht="25.92" customHeight="1">
      <c r="A238" s="12"/>
      <c r="B238" s="212"/>
      <c r="C238" s="213"/>
      <c r="D238" s="214" t="s">
        <v>76</v>
      </c>
      <c r="E238" s="215" t="s">
        <v>1087</v>
      </c>
      <c r="F238" s="215" t="s">
        <v>1088</v>
      </c>
      <c r="G238" s="213"/>
      <c r="H238" s="213"/>
      <c r="I238" s="216"/>
      <c r="J238" s="217">
        <f>BK238</f>
        <v>0</v>
      </c>
      <c r="K238" s="213"/>
      <c r="L238" s="218"/>
      <c r="M238" s="219"/>
      <c r="N238" s="220"/>
      <c r="O238" s="220"/>
      <c r="P238" s="221">
        <f>SUM(P239:P243)</f>
        <v>0</v>
      </c>
      <c r="Q238" s="220"/>
      <c r="R238" s="221">
        <f>SUM(R239:R243)</f>
        <v>0</v>
      </c>
      <c r="S238" s="220"/>
      <c r="T238" s="222">
        <f>SUM(T239:T243)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3" t="s">
        <v>85</v>
      </c>
      <c r="AT238" s="224" t="s">
        <v>76</v>
      </c>
      <c r="AU238" s="224" t="s">
        <v>77</v>
      </c>
      <c r="AY238" s="223" t="s">
        <v>158</v>
      </c>
      <c r="BK238" s="225">
        <f>SUM(BK239:BK243)</f>
        <v>0</v>
      </c>
    </row>
    <row r="239" s="2" customFormat="1" ht="24.15" customHeight="1">
      <c r="A239" s="39"/>
      <c r="B239" s="40"/>
      <c r="C239" s="228" t="s">
        <v>438</v>
      </c>
      <c r="D239" s="228" t="s">
        <v>161</v>
      </c>
      <c r="E239" s="229" t="s">
        <v>2196</v>
      </c>
      <c r="F239" s="230" t="s">
        <v>2197</v>
      </c>
      <c r="G239" s="231" t="s">
        <v>171</v>
      </c>
      <c r="H239" s="232">
        <v>8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42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165</v>
      </c>
      <c r="AT239" s="240" t="s">
        <v>161</v>
      </c>
      <c r="AU239" s="240" t="s">
        <v>85</v>
      </c>
      <c r="AY239" s="18" t="s">
        <v>158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85</v>
      </c>
      <c r="BK239" s="241">
        <f>ROUND(I239*H239,2)</f>
        <v>0</v>
      </c>
      <c r="BL239" s="18" t="s">
        <v>165</v>
      </c>
      <c r="BM239" s="240" t="s">
        <v>2198</v>
      </c>
    </row>
    <row r="240" s="2" customFormat="1">
      <c r="A240" s="39"/>
      <c r="B240" s="40"/>
      <c r="C240" s="41"/>
      <c r="D240" s="244" t="s">
        <v>173</v>
      </c>
      <c r="E240" s="41"/>
      <c r="F240" s="254" t="s">
        <v>2199</v>
      </c>
      <c r="G240" s="41"/>
      <c r="H240" s="41"/>
      <c r="I240" s="255"/>
      <c r="J240" s="41"/>
      <c r="K240" s="41"/>
      <c r="L240" s="45"/>
      <c r="M240" s="256"/>
      <c r="N240" s="257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173</v>
      </c>
      <c r="AU240" s="18" t="s">
        <v>85</v>
      </c>
    </row>
    <row r="241" s="2" customFormat="1" ht="24.15" customHeight="1">
      <c r="A241" s="39"/>
      <c r="B241" s="40"/>
      <c r="C241" s="228" t="s">
        <v>442</v>
      </c>
      <c r="D241" s="228" t="s">
        <v>161</v>
      </c>
      <c r="E241" s="229" t="s">
        <v>2200</v>
      </c>
      <c r="F241" s="230" t="s">
        <v>2201</v>
      </c>
      <c r="G241" s="231" t="s">
        <v>171</v>
      </c>
      <c r="H241" s="232">
        <v>2</v>
      </c>
      <c r="I241" s="233"/>
      <c r="J241" s="234">
        <f>ROUND(I241*H241,2)</f>
        <v>0</v>
      </c>
      <c r="K241" s="235"/>
      <c r="L241" s="45"/>
      <c r="M241" s="236" t="s">
        <v>1</v>
      </c>
      <c r="N241" s="237" t="s">
        <v>42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165</v>
      </c>
      <c r="AT241" s="240" t="s">
        <v>161</v>
      </c>
      <c r="AU241" s="240" t="s">
        <v>85</v>
      </c>
      <c r="AY241" s="18" t="s">
        <v>158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85</v>
      </c>
      <c r="BK241" s="241">
        <f>ROUND(I241*H241,2)</f>
        <v>0</v>
      </c>
      <c r="BL241" s="18" t="s">
        <v>165</v>
      </c>
      <c r="BM241" s="240" t="s">
        <v>2202</v>
      </c>
    </row>
    <row r="242" s="2" customFormat="1">
      <c r="A242" s="39"/>
      <c r="B242" s="40"/>
      <c r="C242" s="41"/>
      <c r="D242" s="244" t="s">
        <v>173</v>
      </c>
      <c r="E242" s="41"/>
      <c r="F242" s="254" t="s">
        <v>2203</v>
      </c>
      <c r="G242" s="41"/>
      <c r="H242" s="41"/>
      <c r="I242" s="255"/>
      <c r="J242" s="41"/>
      <c r="K242" s="41"/>
      <c r="L242" s="45"/>
      <c r="M242" s="256"/>
      <c r="N242" s="257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173</v>
      </c>
      <c r="AU242" s="18" t="s">
        <v>85</v>
      </c>
    </row>
    <row r="243" s="2" customFormat="1" ht="14.4" customHeight="1">
      <c r="A243" s="39"/>
      <c r="B243" s="40"/>
      <c r="C243" s="228" t="s">
        <v>446</v>
      </c>
      <c r="D243" s="228" t="s">
        <v>161</v>
      </c>
      <c r="E243" s="229" t="s">
        <v>1097</v>
      </c>
      <c r="F243" s="230" t="s">
        <v>2204</v>
      </c>
      <c r="G243" s="231" t="s">
        <v>298</v>
      </c>
      <c r="H243" s="232">
        <v>1</v>
      </c>
      <c r="I243" s="233"/>
      <c r="J243" s="234">
        <f>ROUND(I243*H243,2)</f>
        <v>0</v>
      </c>
      <c r="K243" s="235"/>
      <c r="L243" s="45"/>
      <c r="M243" s="236" t="s">
        <v>1</v>
      </c>
      <c r="N243" s="237" t="s">
        <v>42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165</v>
      </c>
      <c r="AT243" s="240" t="s">
        <v>161</v>
      </c>
      <c r="AU243" s="240" t="s">
        <v>85</v>
      </c>
      <c r="AY243" s="18" t="s">
        <v>158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85</v>
      </c>
      <c r="BK243" s="241">
        <f>ROUND(I243*H243,2)</f>
        <v>0</v>
      </c>
      <c r="BL243" s="18" t="s">
        <v>165</v>
      </c>
      <c r="BM243" s="240" t="s">
        <v>2205</v>
      </c>
    </row>
    <row r="244" s="12" customFormat="1" ht="25.92" customHeight="1">
      <c r="A244" s="12"/>
      <c r="B244" s="212"/>
      <c r="C244" s="213"/>
      <c r="D244" s="214" t="s">
        <v>76</v>
      </c>
      <c r="E244" s="215" t="s">
        <v>429</v>
      </c>
      <c r="F244" s="215" t="s">
        <v>430</v>
      </c>
      <c r="G244" s="213"/>
      <c r="H244" s="213"/>
      <c r="I244" s="216"/>
      <c r="J244" s="217">
        <f>BK244</f>
        <v>0</v>
      </c>
      <c r="K244" s="213"/>
      <c r="L244" s="218"/>
      <c r="M244" s="219"/>
      <c r="N244" s="220"/>
      <c r="O244" s="220"/>
      <c r="P244" s="221">
        <f>P245+P259+P262+P268+P271+P291</f>
        <v>0</v>
      </c>
      <c r="Q244" s="220"/>
      <c r="R244" s="221">
        <f>R245+R259+R262+R268+R271+R291</f>
        <v>1.2482304</v>
      </c>
      <c r="S244" s="220"/>
      <c r="T244" s="222">
        <f>T245+T259+T262+T268+T271+T291</f>
        <v>0.55020000000000002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3" t="s">
        <v>87</v>
      </c>
      <c r="AT244" s="224" t="s">
        <v>76</v>
      </c>
      <c r="AU244" s="224" t="s">
        <v>77</v>
      </c>
      <c r="AY244" s="223" t="s">
        <v>158</v>
      </c>
      <c r="BK244" s="225">
        <f>BK245+BK259+BK262+BK268+BK271+BK291</f>
        <v>0</v>
      </c>
    </row>
    <row r="245" s="12" customFormat="1" ht="22.8" customHeight="1">
      <c r="A245" s="12"/>
      <c r="B245" s="212"/>
      <c r="C245" s="213"/>
      <c r="D245" s="214" t="s">
        <v>76</v>
      </c>
      <c r="E245" s="226" t="s">
        <v>1100</v>
      </c>
      <c r="F245" s="226" t="s">
        <v>1101</v>
      </c>
      <c r="G245" s="213"/>
      <c r="H245" s="213"/>
      <c r="I245" s="216"/>
      <c r="J245" s="227">
        <f>BK245</f>
        <v>0</v>
      </c>
      <c r="K245" s="213"/>
      <c r="L245" s="218"/>
      <c r="M245" s="219"/>
      <c r="N245" s="220"/>
      <c r="O245" s="220"/>
      <c r="P245" s="221">
        <f>SUM(P246:P258)</f>
        <v>0</v>
      </c>
      <c r="Q245" s="220"/>
      <c r="R245" s="221">
        <f>SUM(R246:R258)</f>
        <v>0.069217000000000001</v>
      </c>
      <c r="S245" s="220"/>
      <c r="T245" s="222">
        <f>SUM(T246:T258)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3" t="s">
        <v>87</v>
      </c>
      <c r="AT245" s="224" t="s">
        <v>76</v>
      </c>
      <c r="AU245" s="224" t="s">
        <v>85</v>
      </c>
      <c r="AY245" s="223" t="s">
        <v>158</v>
      </c>
      <c r="BK245" s="225">
        <f>SUM(BK246:BK258)</f>
        <v>0</v>
      </c>
    </row>
    <row r="246" s="2" customFormat="1" ht="24.15" customHeight="1">
      <c r="A246" s="39"/>
      <c r="B246" s="40"/>
      <c r="C246" s="228" t="s">
        <v>450</v>
      </c>
      <c r="D246" s="228" t="s">
        <v>161</v>
      </c>
      <c r="E246" s="229" t="s">
        <v>2206</v>
      </c>
      <c r="F246" s="230" t="s">
        <v>2207</v>
      </c>
      <c r="G246" s="231" t="s">
        <v>195</v>
      </c>
      <c r="H246" s="232">
        <v>74.200000000000003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42</v>
      </c>
      <c r="O246" s="92"/>
      <c r="P246" s="238">
        <f>O246*H246</f>
        <v>0</v>
      </c>
      <c r="Q246" s="238">
        <v>0.00064000000000000005</v>
      </c>
      <c r="R246" s="238">
        <f>Q246*H246</f>
        <v>0.047488000000000002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249</v>
      </c>
      <c r="AT246" s="240" t="s">
        <v>161</v>
      </c>
      <c r="AU246" s="240" t="s">
        <v>87</v>
      </c>
      <c r="AY246" s="18" t="s">
        <v>158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85</v>
      </c>
      <c r="BK246" s="241">
        <f>ROUND(I246*H246,2)</f>
        <v>0</v>
      </c>
      <c r="BL246" s="18" t="s">
        <v>249</v>
      </c>
      <c r="BM246" s="240" t="s">
        <v>2208</v>
      </c>
    </row>
    <row r="247" s="13" customFormat="1">
      <c r="A247" s="13"/>
      <c r="B247" s="242"/>
      <c r="C247" s="243"/>
      <c r="D247" s="244" t="s">
        <v>167</v>
      </c>
      <c r="E247" s="245" t="s">
        <v>1</v>
      </c>
      <c r="F247" s="246" t="s">
        <v>2209</v>
      </c>
      <c r="G247" s="243"/>
      <c r="H247" s="247">
        <v>74.200000000000003</v>
      </c>
      <c r="I247" s="248"/>
      <c r="J247" s="243"/>
      <c r="K247" s="243"/>
      <c r="L247" s="249"/>
      <c r="M247" s="250"/>
      <c r="N247" s="251"/>
      <c r="O247" s="251"/>
      <c r="P247" s="251"/>
      <c r="Q247" s="251"/>
      <c r="R247" s="251"/>
      <c r="S247" s="251"/>
      <c r="T247" s="25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3" t="s">
        <v>167</v>
      </c>
      <c r="AU247" s="253" t="s">
        <v>87</v>
      </c>
      <c r="AV247" s="13" t="s">
        <v>87</v>
      </c>
      <c r="AW247" s="13" t="s">
        <v>33</v>
      </c>
      <c r="AX247" s="13" t="s">
        <v>85</v>
      </c>
      <c r="AY247" s="253" t="s">
        <v>158</v>
      </c>
    </row>
    <row r="248" s="2" customFormat="1" ht="24.15" customHeight="1">
      <c r="A248" s="39"/>
      <c r="B248" s="40"/>
      <c r="C248" s="228" t="s">
        <v>454</v>
      </c>
      <c r="D248" s="228" t="s">
        <v>161</v>
      </c>
      <c r="E248" s="229" t="s">
        <v>2210</v>
      </c>
      <c r="F248" s="230" t="s">
        <v>2211</v>
      </c>
      <c r="G248" s="231" t="s">
        <v>223</v>
      </c>
      <c r="H248" s="232">
        <v>53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42</v>
      </c>
      <c r="O248" s="92"/>
      <c r="P248" s="238">
        <f>O248*H248</f>
        <v>0</v>
      </c>
      <c r="Q248" s="238">
        <v>0.00016000000000000001</v>
      </c>
      <c r="R248" s="238">
        <f>Q248*H248</f>
        <v>0.0084800000000000014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249</v>
      </c>
      <c r="AT248" s="240" t="s">
        <v>161</v>
      </c>
      <c r="AU248" s="240" t="s">
        <v>87</v>
      </c>
      <c r="AY248" s="18" t="s">
        <v>158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85</v>
      </c>
      <c r="BK248" s="241">
        <f>ROUND(I248*H248,2)</f>
        <v>0</v>
      </c>
      <c r="BL248" s="18" t="s">
        <v>249</v>
      </c>
      <c r="BM248" s="240" t="s">
        <v>2212</v>
      </c>
    </row>
    <row r="249" s="13" customFormat="1">
      <c r="A249" s="13"/>
      <c r="B249" s="242"/>
      <c r="C249" s="243"/>
      <c r="D249" s="244" t="s">
        <v>167</v>
      </c>
      <c r="E249" s="245" t="s">
        <v>1</v>
      </c>
      <c r="F249" s="246" t="s">
        <v>2213</v>
      </c>
      <c r="G249" s="243"/>
      <c r="H249" s="247">
        <v>53</v>
      </c>
      <c r="I249" s="248"/>
      <c r="J249" s="243"/>
      <c r="K249" s="243"/>
      <c r="L249" s="249"/>
      <c r="M249" s="250"/>
      <c r="N249" s="251"/>
      <c r="O249" s="251"/>
      <c r="P249" s="251"/>
      <c r="Q249" s="251"/>
      <c r="R249" s="251"/>
      <c r="S249" s="251"/>
      <c r="T249" s="25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3" t="s">
        <v>167</v>
      </c>
      <c r="AU249" s="253" t="s">
        <v>87</v>
      </c>
      <c r="AV249" s="13" t="s">
        <v>87</v>
      </c>
      <c r="AW249" s="13" t="s">
        <v>33</v>
      </c>
      <c r="AX249" s="13" t="s">
        <v>85</v>
      </c>
      <c r="AY249" s="253" t="s">
        <v>158</v>
      </c>
    </row>
    <row r="250" s="2" customFormat="1" ht="14.4" customHeight="1">
      <c r="A250" s="39"/>
      <c r="B250" s="40"/>
      <c r="C250" s="228" t="s">
        <v>459</v>
      </c>
      <c r="D250" s="228" t="s">
        <v>161</v>
      </c>
      <c r="E250" s="229" t="s">
        <v>2214</v>
      </c>
      <c r="F250" s="230" t="s">
        <v>2215</v>
      </c>
      <c r="G250" s="231" t="s">
        <v>195</v>
      </c>
      <c r="H250" s="232">
        <v>15.050000000000001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42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249</v>
      </c>
      <c r="AT250" s="240" t="s">
        <v>161</v>
      </c>
      <c r="AU250" s="240" t="s">
        <v>87</v>
      </c>
      <c r="AY250" s="18" t="s">
        <v>158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85</v>
      </c>
      <c r="BK250" s="241">
        <f>ROUND(I250*H250,2)</f>
        <v>0</v>
      </c>
      <c r="BL250" s="18" t="s">
        <v>249</v>
      </c>
      <c r="BM250" s="240" t="s">
        <v>2216</v>
      </c>
    </row>
    <row r="251" s="13" customFormat="1">
      <c r="A251" s="13"/>
      <c r="B251" s="242"/>
      <c r="C251" s="243"/>
      <c r="D251" s="244" t="s">
        <v>167</v>
      </c>
      <c r="E251" s="245" t="s">
        <v>1</v>
      </c>
      <c r="F251" s="246" t="s">
        <v>2167</v>
      </c>
      <c r="G251" s="243"/>
      <c r="H251" s="247">
        <v>15.050000000000001</v>
      </c>
      <c r="I251" s="248"/>
      <c r="J251" s="243"/>
      <c r="K251" s="243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167</v>
      </c>
      <c r="AU251" s="253" t="s">
        <v>87</v>
      </c>
      <c r="AV251" s="13" t="s">
        <v>87</v>
      </c>
      <c r="AW251" s="13" t="s">
        <v>33</v>
      </c>
      <c r="AX251" s="13" t="s">
        <v>85</v>
      </c>
      <c r="AY251" s="253" t="s">
        <v>158</v>
      </c>
    </row>
    <row r="252" s="2" customFormat="1" ht="14.4" customHeight="1">
      <c r="A252" s="39"/>
      <c r="B252" s="40"/>
      <c r="C252" s="290" t="s">
        <v>464</v>
      </c>
      <c r="D252" s="290" t="s">
        <v>290</v>
      </c>
      <c r="E252" s="291" t="s">
        <v>2217</v>
      </c>
      <c r="F252" s="292" t="s">
        <v>2218</v>
      </c>
      <c r="G252" s="293" t="s">
        <v>658</v>
      </c>
      <c r="H252" s="294">
        <v>7.7030000000000003</v>
      </c>
      <c r="I252" s="295"/>
      <c r="J252" s="296">
        <f>ROUND(I252*H252,2)</f>
        <v>0</v>
      </c>
      <c r="K252" s="297"/>
      <c r="L252" s="298"/>
      <c r="M252" s="299" t="s">
        <v>1</v>
      </c>
      <c r="N252" s="300" t="s">
        <v>42</v>
      </c>
      <c r="O252" s="92"/>
      <c r="P252" s="238">
        <f>O252*H252</f>
        <v>0</v>
      </c>
      <c r="Q252" s="238">
        <v>0.001</v>
      </c>
      <c r="R252" s="238">
        <f>Q252*H252</f>
        <v>0.0077030000000000006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336</v>
      </c>
      <c r="AT252" s="240" t="s">
        <v>290</v>
      </c>
      <c r="AU252" s="240" t="s">
        <v>87</v>
      </c>
      <c r="AY252" s="18" t="s">
        <v>158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85</v>
      </c>
      <c r="BK252" s="241">
        <f>ROUND(I252*H252,2)</f>
        <v>0</v>
      </c>
      <c r="BL252" s="18" t="s">
        <v>249</v>
      </c>
      <c r="BM252" s="240" t="s">
        <v>2219</v>
      </c>
    </row>
    <row r="253" s="13" customFormat="1">
      <c r="A253" s="13"/>
      <c r="B253" s="242"/>
      <c r="C253" s="243"/>
      <c r="D253" s="244" t="s">
        <v>167</v>
      </c>
      <c r="E253" s="243"/>
      <c r="F253" s="246" t="s">
        <v>2220</v>
      </c>
      <c r="G253" s="243"/>
      <c r="H253" s="247">
        <v>7.7030000000000003</v>
      </c>
      <c r="I253" s="248"/>
      <c r="J253" s="243"/>
      <c r="K253" s="243"/>
      <c r="L253" s="249"/>
      <c r="M253" s="250"/>
      <c r="N253" s="251"/>
      <c r="O253" s="251"/>
      <c r="P253" s="251"/>
      <c r="Q253" s="251"/>
      <c r="R253" s="251"/>
      <c r="S253" s="251"/>
      <c r="T253" s="25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3" t="s">
        <v>167</v>
      </c>
      <c r="AU253" s="253" t="s">
        <v>87</v>
      </c>
      <c r="AV253" s="13" t="s">
        <v>87</v>
      </c>
      <c r="AW253" s="13" t="s">
        <v>4</v>
      </c>
      <c r="AX253" s="13" t="s">
        <v>85</v>
      </c>
      <c r="AY253" s="253" t="s">
        <v>158</v>
      </c>
    </row>
    <row r="254" s="2" customFormat="1" ht="14.4" customHeight="1">
      <c r="A254" s="39"/>
      <c r="B254" s="40"/>
      <c r="C254" s="228" t="s">
        <v>468</v>
      </c>
      <c r="D254" s="228" t="s">
        <v>161</v>
      </c>
      <c r="E254" s="229" t="s">
        <v>2221</v>
      </c>
      <c r="F254" s="230" t="s">
        <v>2222</v>
      </c>
      <c r="G254" s="231" t="s">
        <v>195</v>
      </c>
      <c r="H254" s="232">
        <v>10.836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42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249</v>
      </c>
      <c r="AT254" s="240" t="s">
        <v>161</v>
      </c>
      <c r="AU254" s="240" t="s">
        <v>87</v>
      </c>
      <c r="AY254" s="18" t="s">
        <v>158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85</v>
      </c>
      <c r="BK254" s="241">
        <f>ROUND(I254*H254,2)</f>
        <v>0</v>
      </c>
      <c r="BL254" s="18" t="s">
        <v>249</v>
      </c>
      <c r="BM254" s="240" t="s">
        <v>2223</v>
      </c>
    </row>
    <row r="255" s="13" customFormat="1">
      <c r="A255" s="13"/>
      <c r="B255" s="242"/>
      <c r="C255" s="243"/>
      <c r="D255" s="244" t="s">
        <v>167</v>
      </c>
      <c r="E255" s="245" t="s">
        <v>1</v>
      </c>
      <c r="F255" s="246" t="s">
        <v>2168</v>
      </c>
      <c r="G255" s="243"/>
      <c r="H255" s="247">
        <v>10.836</v>
      </c>
      <c r="I255" s="248"/>
      <c r="J255" s="243"/>
      <c r="K255" s="243"/>
      <c r="L255" s="249"/>
      <c r="M255" s="250"/>
      <c r="N255" s="251"/>
      <c r="O255" s="251"/>
      <c r="P255" s="251"/>
      <c r="Q255" s="251"/>
      <c r="R255" s="251"/>
      <c r="S255" s="251"/>
      <c r="T255" s="25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3" t="s">
        <v>167</v>
      </c>
      <c r="AU255" s="253" t="s">
        <v>87</v>
      </c>
      <c r="AV255" s="13" t="s">
        <v>87</v>
      </c>
      <c r="AW255" s="13" t="s">
        <v>33</v>
      </c>
      <c r="AX255" s="13" t="s">
        <v>85</v>
      </c>
      <c r="AY255" s="253" t="s">
        <v>158</v>
      </c>
    </row>
    <row r="256" s="2" customFormat="1" ht="14.4" customHeight="1">
      <c r="A256" s="39"/>
      <c r="B256" s="40"/>
      <c r="C256" s="290" t="s">
        <v>475</v>
      </c>
      <c r="D256" s="290" t="s">
        <v>290</v>
      </c>
      <c r="E256" s="291" t="s">
        <v>2217</v>
      </c>
      <c r="F256" s="292" t="s">
        <v>2218</v>
      </c>
      <c r="G256" s="293" t="s">
        <v>658</v>
      </c>
      <c r="H256" s="294">
        <v>5.5460000000000003</v>
      </c>
      <c r="I256" s="295"/>
      <c r="J256" s="296">
        <f>ROUND(I256*H256,2)</f>
        <v>0</v>
      </c>
      <c r="K256" s="297"/>
      <c r="L256" s="298"/>
      <c r="M256" s="299" t="s">
        <v>1</v>
      </c>
      <c r="N256" s="300" t="s">
        <v>42</v>
      </c>
      <c r="O256" s="92"/>
      <c r="P256" s="238">
        <f>O256*H256</f>
        <v>0</v>
      </c>
      <c r="Q256" s="238">
        <v>0.001</v>
      </c>
      <c r="R256" s="238">
        <f>Q256*H256</f>
        <v>0.0055460000000000006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336</v>
      </c>
      <c r="AT256" s="240" t="s">
        <v>290</v>
      </c>
      <c r="AU256" s="240" t="s">
        <v>87</v>
      </c>
      <c r="AY256" s="18" t="s">
        <v>158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85</v>
      </c>
      <c r="BK256" s="241">
        <f>ROUND(I256*H256,2)</f>
        <v>0</v>
      </c>
      <c r="BL256" s="18" t="s">
        <v>249</v>
      </c>
      <c r="BM256" s="240" t="s">
        <v>2224</v>
      </c>
    </row>
    <row r="257" s="13" customFormat="1">
      <c r="A257" s="13"/>
      <c r="B257" s="242"/>
      <c r="C257" s="243"/>
      <c r="D257" s="244" t="s">
        <v>167</v>
      </c>
      <c r="E257" s="243"/>
      <c r="F257" s="246" t="s">
        <v>2225</v>
      </c>
      <c r="G257" s="243"/>
      <c r="H257" s="247">
        <v>5.5460000000000003</v>
      </c>
      <c r="I257" s="248"/>
      <c r="J257" s="243"/>
      <c r="K257" s="243"/>
      <c r="L257" s="249"/>
      <c r="M257" s="250"/>
      <c r="N257" s="251"/>
      <c r="O257" s="251"/>
      <c r="P257" s="251"/>
      <c r="Q257" s="251"/>
      <c r="R257" s="251"/>
      <c r="S257" s="251"/>
      <c r="T257" s="25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3" t="s">
        <v>167</v>
      </c>
      <c r="AU257" s="253" t="s">
        <v>87</v>
      </c>
      <c r="AV257" s="13" t="s">
        <v>87</v>
      </c>
      <c r="AW257" s="13" t="s">
        <v>4</v>
      </c>
      <c r="AX257" s="13" t="s">
        <v>85</v>
      </c>
      <c r="AY257" s="253" t="s">
        <v>158</v>
      </c>
    </row>
    <row r="258" s="2" customFormat="1" ht="24.15" customHeight="1">
      <c r="A258" s="39"/>
      <c r="B258" s="40"/>
      <c r="C258" s="228" t="s">
        <v>482</v>
      </c>
      <c r="D258" s="228" t="s">
        <v>161</v>
      </c>
      <c r="E258" s="229" t="s">
        <v>1116</v>
      </c>
      <c r="F258" s="230" t="s">
        <v>1117</v>
      </c>
      <c r="G258" s="231" t="s">
        <v>505</v>
      </c>
      <c r="H258" s="301"/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42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249</v>
      </c>
      <c r="AT258" s="240" t="s">
        <v>161</v>
      </c>
      <c r="AU258" s="240" t="s">
        <v>87</v>
      </c>
      <c r="AY258" s="18" t="s">
        <v>158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85</v>
      </c>
      <c r="BK258" s="241">
        <f>ROUND(I258*H258,2)</f>
        <v>0</v>
      </c>
      <c r="BL258" s="18" t="s">
        <v>249</v>
      </c>
      <c r="BM258" s="240" t="s">
        <v>2226</v>
      </c>
    </row>
    <row r="259" s="12" customFormat="1" ht="22.8" customHeight="1">
      <c r="A259" s="12"/>
      <c r="B259" s="212"/>
      <c r="C259" s="213"/>
      <c r="D259" s="214" t="s">
        <v>76</v>
      </c>
      <c r="E259" s="226" t="s">
        <v>1444</v>
      </c>
      <c r="F259" s="226" t="s">
        <v>1445</v>
      </c>
      <c r="G259" s="213"/>
      <c r="H259" s="213"/>
      <c r="I259" s="216"/>
      <c r="J259" s="227">
        <f>BK259</f>
        <v>0</v>
      </c>
      <c r="K259" s="213"/>
      <c r="L259" s="218"/>
      <c r="M259" s="219"/>
      <c r="N259" s="220"/>
      <c r="O259" s="220"/>
      <c r="P259" s="221">
        <f>SUM(P260:P261)</f>
        <v>0</v>
      </c>
      <c r="Q259" s="220"/>
      <c r="R259" s="221">
        <f>SUM(R260:R261)</f>
        <v>0</v>
      </c>
      <c r="S259" s="220"/>
      <c r="T259" s="222">
        <f>SUM(T260:T261)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3" t="s">
        <v>87</v>
      </c>
      <c r="AT259" s="224" t="s">
        <v>76</v>
      </c>
      <c r="AU259" s="224" t="s">
        <v>85</v>
      </c>
      <c r="AY259" s="223" t="s">
        <v>158</v>
      </c>
      <c r="BK259" s="225">
        <f>SUM(BK260:BK261)</f>
        <v>0</v>
      </c>
    </row>
    <row r="260" s="2" customFormat="1" ht="24.15" customHeight="1">
      <c r="A260" s="39"/>
      <c r="B260" s="40"/>
      <c r="C260" s="228" t="s">
        <v>488</v>
      </c>
      <c r="D260" s="228" t="s">
        <v>161</v>
      </c>
      <c r="E260" s="229" t="s">
        <v>2227</v>
      </c>
      <c r="F260" s="230" t="s">
        <v>2228</v>
      </c>
      <c r="G260" s="231" t="s">
        <v>223</v>
      </c>
      <c r="H260" s="232">
        <v>60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42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249</v>
      </c>
      <c r="AT260" s="240" t="s">
        <v>161</v>
      </c>
      <c r="AU260" s="240" t="s">
        <v>87</v>
      </c>
      <c r="AY260" s="18" t="s">
        <v>158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85</v>
      </c>
      <c r="BK260" s="241">
        <f>ROUND(I260*H260,2)</f>
        <v>0</v>
      </c>
      <c r="BL260" s="18" t="s">
        <v>249</v>
      </c>
      <c r="BM260" s="240" t="s">
        <v>2229</v>
      </c>
    </row>
    <row r="261" s="13" customFormat="1">
      <c r="A261" s="13"/>
      <c r="B261" s="242"/>
      <c r="C261" s="243"/>
      <c r="D261" s="244" t="s">
        <v>167</v>
      </c>
      <c r="E261" s="245" t="s">
        <v>1</v>
      </c>
      <c r="F261" s="246" t="s">
        <v>2230</v>
      </c>
      <c r="G261" s="243"/>
      <c r="H261" s="247">
        <v>60</v>
      </c>
      <c r="I261" s="248"/>
      <c r="J261" s="243"/>
      <c r="K261" s="243"/>
      <c r="L261" s="249"/>
      <c r="M261" s="250"/>
      <c r="N261" s="251"/>
      <c r="O261" s="251"/>
      <c r="P261" s="251"/>
      <c r="Q261" s="251"/>
      <c r="R261" s="251"/>
      <c r="S261" s="251"/>
      <c r="T261" s="25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3" t="s">
        <v>167</v>
      </c>
      <c r="AU261" s="253" t="s">
        <v>87</v>
      </c>
      <c r="AV261" s="13" t="s">
        <v>87</v>
      </c>
      <c r="AW261" s="13" t="s">
        <v>33</v>
      </c>
      <c r="AX261" s="13" t="s">
        <v>85</v>
      </c>
      <c r="AY261" s="253" t="s">
        <v>158</v>
      </c>
    </row>
    <row r="262" s="12" customFormat="1" ht="22.8" customHeight="1">
      <c r="A262" s="12"/>
      <c r="B262" s="212"/>
      <c r="C262" s="213"/>
      <c r="D262" s="214" t="s">
        <v>76</v>
      </c>
      <c r="E262" s="226" t="s">
        <v>507</v>
      </c>
      <c r="F262" s="226" t="s">
        <v>508</v>
      </c>
      <c r="G262" s="213"/>
      <c r="H262" s="213"/>
      <c r="I262" s="216"/>
      <c r="J262" s="227">
        <f>BK262</f>
        <v>0</v>
      </c>
      <c r="K262" s="213"/>
      <c r="L262" s="218"/>
      <c r="M262" s="219"/>
      <c r="N262" s="220"/>
      <c r="O262" s="220"/>
      <c r="P262" s="221">
        <f>SUM(P263:P267)</f>
        <v>0</v>
      </c>
      <c r="Q262" s="220"/>
      <c r="R262" s="221">
        <f>SUM(R263:R267)</f>
        <v>0</v>
      </c>
      <c r="S262" s="220"/>
      <c r="T262" s="222">
        <f>SUM(T263:T267)</f>
        <v>0.55020000000000002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3" t="s">
        <v>87</v>
      </c>
      <c r="AT262" s="224" t="s">
        <v>76</v>
      </c>
      <c r="AU262" s="224" t="s">
        <v>85</v>
      </c>
      <c r="AY262" s="223" t="s">
        <v>158</v>
      </c>
      <c r="BK262" s="225">
        <f>SUM(BK263:BK267)</f>
        <v>0</v>
      </c>
    </row>
    <row r="263" s="2" customFormat="1" ht="24.15" customHeight="1">
      <c r="A263" s="39"/>
      <c r="B263" s="40"/>
      <c r="C263" s="228" t="s">
        <v>494</v>
      </c>
      <c r="D263" s="228" t="s">
        <v>161</v>
      </c>
      <c r="E263" s="229" t="s">
        <v>2231</v>
      </c>
      <c r="F263" s="230" t="s">
        <v>2232</v>
      </c>
      <c r="G263" s="231" t="s">
        <v>223</v>
      </c>
      <c r="H263" s="232">
        <v>28</v>
      </c>
      <c r="I263" s="233"/>
      <c r="J263" s="234">
        <f>ROUND(I263*H263,2)</f>
        <v>0</v>
      </c>
      <c r="K263" s="235"/>
      <c r="L263" s="45"/>
      <c r="M263" s="236" t="s">
        <v>1</v>
      </c>
      <c r="N263" s="237" t="s">
        <v>42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249</v>
      </c>
      <c r="AT263" s="240" t="s">
        <v>161</v>
      </c>
      <c r="AU263" s="240" t="s">
        <v>87</v>
      </c>
      <c r="AY263" s="18" t="s">
        <v>158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85</v>
      </c>
      <c r="BK263" s="241">
        <f>ROUND(I263*H263,2)</f>
        <v>0</v>
      </c>
      <c r="BL263" s="18" t="s">
        <v>249</v>
      </c>
      <c r="BM263" s="240" t="s">
        <v>2233</v>
      </c>
    </row>
    <row r="264" s="2" customFormat="1" ht="24.15" customHeight="1">
      <c r="A264" s="39"/>
      <c r="B264" s="40"/>
      <c r="C264" s="290" t="s">
        <v>498</v>
      </c>
      <c r="D264" s="290" t="s">
        <v>290</v>
      </c>
      <c r="E264" s="291" t="s">
        <v>2234</v>
      </c>
      <c r="F264" s="292" t="s">
        <v>2235</v>
      </c>
      <c r="G264" s="293" t="s">
        <v>223</v>
      </c>
      <c r="H264" s="294">
        <v>28</v>
      </c>
      <c r="I264" s="295"/>
      <c r="J264" s="296">
        <f>ROUND(I264*H264,2)</f>
        <v>0</v>
      </c>
      <c r="K264" s="297"/>
      <c r="L264" s="298"/>
      <c r="M264" s="299" t="s">
        <v>1</v>
      </c>
      <c r="N264" s="300" t="s">
        <v>42</v>
      </c>
      <c r="O264" s="92"/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336</v>
      </c>
      <c r="AT264" s="240" t="s">
        <v>290</v>
      </c>
      <c r="AU264" s="240" t="s">
        <v>87</v>
      </c>
      <c r="AY264" s="18" t="s">
        <v>158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85</v>
      </c>
      <c r="BK264" s="241">
        <f>ROUND(I264*H264,2)</f>
        <v>0</v>
      </c>
      <c r="BL264" s="18" t="s">
        <v>249</v>
      </c>
      <c r="BM264" s="240" t="s">
        <v>2236</v>
      </c>
    </row>
    <row r="265" s="2" customFormat="1" ht="14.4" customHeight="1">
      <c r="A265" s="39"/>
      <c r="B265" s="40"/>
      <c r="C265" s="228" t="s">
        <v>502</v>
      </c>
      <c r="D265" s="228" t="s">
        <v>161</v>
      </c>
      <c r="E265" s="229" t="s">
        <v>2237</v>
      </c>
      <c r="F265" s="230" t="s">
        <v>2238</v>
      </c>
      <c r="G265" s="231" t="s">
        <v>223</v>
      </c>
      <c r="H265" s="232">
        <v>28</v>
      </c>
      <c r="I265" s="233"/>
      <c r="J265" s="234">
        <f>ROUND(I265*H265,2)</f>
        <v>0</v>
      </c>
      <c r="K265" s="235"/>
      <c r="L265" s="45"/>
      <c r="M265" s="236" t="s">
        <v>1</v>
      </c>
      <c r="N265" s="237" t="s">
        <v>42</v>
      </c>
      <c r="O265" s="92"/>
      <c r="P265" s="238">
        <f>O265*H265</f>
        <v>0</v>
      </c>
      <c r="Q265" s="238">
        <v>0</v>
      </c>
      <c r="R265" s="238">
        <f>Q265*H265</f>
        <v>0</v>
      </c>
      <c r="S265" s="238">
        <v>0.019650000000000001</v>
      </c>
      <c r="T265" s="239">
        <f>S265*H265</f>
        <v>0.55020000000000002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249</v>
      </c>
      <c r="AT265" s="240" t="s">
        <v>161</v>
      </c>
      <c r="AU265" s="240" t="s">
        <v>87</v>
      </c>
      <c r="AY265" s="18" t="s">
        <v>158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85</v>
      </c>
      <c r="BK265" s="241">
        <f>ROUND(I265*H265,2)</f>
        <v>0</v>
      </c>
      <c r="BL265" s="18" t="s">
        <v>249</v>
      </c>
      <c r="BM265" s="240" t="s">
        <v>2239</v>
      </c>
    </row>
    <row r="266" s="13" customFormat="1">
      <c r="A266" s="13"/>
      <c r="B266" s="242"/>
      <c r="C266" s="243"/>
      <c r="D266" s="244" t="s">
        <v>167</v>
      </c>
      <c r="E266" s="245" t="s">
        <v>1</v>
      </c>
      <c r="F266" s="246" t="s">
        <v>2240</v>
      </c>
      <c r="G266" s="243"/>
      <c r="H266" s="247">
        <v>28</v>
      </c>
      <c r="I266" s="248"/>
      <c r="J266" s="243"/>
      <c r="K266" s="243"/>
      <c r="L266" s="249"/>
      <c r="M266" s="250"/>
      <c r="N266" s="251"/>
      <c r="O266" s="251"/>
      <c r="P266" s="251"/>
      <c r="Q266" s="251"/>
      <c r="R266" s="251"/>
      <c r="S266" s="251"/>
      <c r="T266" s="25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3" t="s">
        <v>167</v>
      </c>
      <c r="AU266" s="253" t="s">
        <v>87</v>
      </c>
      <c r="AV266" s="13" t="s">
        <v>87</v>
      </c>
      <c r="AW266" s="13" t="s">
        <v>33</v>
      </c>
      <c r="AX266" s="13" t="s">
        <v>85</v>
      </c>
      <c r="AY266" s="253" t="s">
        <v>158</v>
      </c>
    </row>
    <row r="267" s="2" customFormat="1" ht="24.15" customHeight="1">
      <c r="A267" s="39"/>
      <c r="B267" s="40"/>
      <c r="C267" s="228" t="s">
        <v>509</v>
      </c>
      <c r="D267" s="228" t="s">
        <v>161</v>
      </c>
      <c r="E267" s="229" t="s">
        <v>586</v>
      </c>
      <c r="F267" s="230" t="s">
        <v>587</v>
      </c>
      <c r="G267" s="231" t="s">
        <v>505</v>
      </c>
      <c r="H267" s="301"/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42</v>
      </c>
      <c r="O267" s="92"/>
      <c r="P267" s="238">
        <f>O267*H267</f>
        <v>0</v>
      </c>
      <c r="Q267" s="238">
        <v>0</v>
      </c>
      <c r="R267" s="238">
        <f>Q267*H267</f>
        <v>0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249</v>
      </c>
      <c r="AT267" s="240" t="s">
        <v>161</v>
      </c>
      <c r="AU267" s="240" t="s">
        <v>87</v>
      </c>
      <c r="AY267" s="18" t="s">
        <v>158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85</v>
      </c>
      <c r="BK267" s="241">
        <f>ROUND(I267*H267,2)</f>
        <v>0</v>
      </c>
      <c r="BL267" s="18" t="s">
        <v>249</v>
      </c>
      <c r="BM267" s="240" t="s">
        <v>2241</v>
      </c>
    </row>
    <row r="268" s="12" customFormat="1" ht="22.8" customHeight="1">
      <c r="A268" s="12"/>
      <c r="B268" s="212"/>
      <c r="C268" s="213"/>
      <c r="D268" s="214" t="s">
        <v>76</v>
      </c>
      <c r="E268" s="226" t="s">
        <v>589</v>
      </c>
      <c r="F268" s="226" t="s">
        <v>590</v>
      </c>
      <c r="G268" s="213"/>
      <c r="H268" s="213"/>
      <c r="I268" s="216"/>
      <c r="J268" s="227">
        <f>BK268</f>
        <v>0</v>
      </c>
      <c r="K268" s="213"/>
      <c r="L268" s="218"/>
      <c r="M268" s="219"/>
      <c r="N268" s="220"/>
      <c r="O268" s="220"/>
      <c r="P268" s="221">
        <f>SUM(P269:P270)</f>
        <v>0</v>
      </c>
      <c r="Q268" s="220"/>
      <c r="R268" s="221">
        <f>SUM(R269:R270)</f>
        <v>6.0000000000000002E-05</v>
      </c>
      <c r="S268" s="220"/>
      <c r="T268" s="222">
        <f>SUM(T269:T270)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3" t="s">
        <v>87</v>
      </c>
      <c r="AT268" s="224" t="s">
        <v>76</v>
      </c>
      <c r="AU268" s="224" t="s">
        <v>85</v>
      </c>
      <c r="AY268" s="223" t="s">
        <v>158</v>
      </c>
      <c r="BK268" s="225">
        <f>SUM(BK269:BK270)</f>
        <v>0</v>
      </c>
    </row>
    <row r="269" s="2" customFormat="1" ht="24.15" customHeight="1">
      <c r="A269" s="39"/>
      <c r="B269" s="40"/>
      <c r="C269" s="228" t="s">
        <v>515</v>
      </c>
      <c r="D269" s="228" t="s">
        <v>161</v>
      </c>
      <c r="E269" s="229" t="s">
        <v>2242</v>
      </c>
      <c r="F269" s="230" t="s">
        <v>2243</v>
      </c>
      <c r="G269" s="231" t="s">
        <v>191</v>
      </c>
      <c r="H269" s="232">
        <v>1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42</v>
      </c>
      <c r="O269" s="92"/>
      <c r="P269" s="238">
        <f>O269*H269</f>
        <v>0</v>
      </c>
      <c r="Q269" s="238">
        <v>6.0000000000000002E-05</v>
      </c>
      <c r="R269" s="238">
        <f>Q269*H269</f>
        <v>6.0000000000000002E-05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249</v>
      </c>
      <c r="AT269" s="240" t="s">
        <v>161</v>
      </c>
      <c r="AU269" s="240" t="s">
        <v>87</v>
      </c>
      <c r="AY269" s="18" t="s">
        <v>158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85</v>
      </c>
      <c r="BK269" s="241">
        <f>ROUND(I269*H269,2)</f>
        <v>0</v>
      </c>
      <c r="BL269" s="18" t="s">
        <v>249</v>
      </c>
      <c r="BM269" s="240" t="s">
        <v>2244</v>
      </c>
    </row>
    <row r="270" s="2" customFormat="1" ht="24.15" customHeight="1">
      <c r="A270" s="39"/>
      <c r="B270" s="40"/>
      <c r="C270" s="228" t="s">
        <v>522</v>
      </c>
      <c r="D270" s="228" t="s">
        <v>161</v>
      </c>
      <c r="E270" s="229" t="s">
        <v>661</v>
      </c>
      <c r="F270" s="230" t="s">
        <v>662</v>
      </c>
      <c r="G270" s="231" t="s">
        <v>505</v>
      </c>
      <c r="H270" s="301"/>
      <c r="I270" s="233"/>
      <c r="J270" s="234">
        <f>ROUND(I270*H270,2)</f>
        <v>0</v>
      </c>
      <c r="K270" s="235"/>
      <c r="L270" s="45"/>
      <c r="M270" s="236" t="s">
        <v>1</v>
      </c>
      <c r="N270" s="237" t="s">
        <v>42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249</v>
      </c>
      <c r="AT270" s="240" t="s">
        <v>161</v>
      </c>
      <c r="AU270" s="240" t="s">
        <v>87</v>
      </c>
      <c r="AY270" s="18" t="s">
        <v>158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85</v>
      </c>
      <c r="BK270" s="241">
        <f>ROUND(I270*H270,2)</f>
        <v>0</v>
      </c>
      <c r="BL270" s="18" t="s">
        <v>249</v>
      </c>
      <c r="BM270" s="240" t="s">
        <v>2245</v>
      </c>
    </row>
    <row r="271" s="12" customFormat="1" ht="22.8" customHeight="1">
      <c r="A271" s="12"/>
      <c r="B271" s="212"/>
      <c r="C271" s="213"/>
      <c r="D271" s="214" t="s">
        <v>76</v>
      </c>
      <c r="E271" s="226" t="s">
        <v>1172</v>
      </c>
      <c r="F271" s="226" t="s">
        <v>1173</v>
      </c>
      <c r="G271" s="213"/>
      <c r="H271" s="213"/>
      <c r="I271" s="216"/>
      <c r="J271" s="227">
        <f>BK271</f>
        <v>0</v>
      </c>
      <c r="K271" s="213"/>
      <c r="L271" s="218"/>
      <c r="M271" s="219"/>
      <c r="N271" s="220"/>
      <c r="O271" s="220"/>
      <c r="P271" s="221">
        <f>SUM(P272:P290)</f>
        <v>0</v>
      </c>
      <c r="Q271" s="220"/>
      <c r="R271" s="221">
        <f>SUM(R272:R290)</f>
        <v>1.170083</v>
      </c>
      <c r="S271" s="220"/>
      <c r="T271" s="222">
        <f>SUM(T272:T290)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3" t="s">
        <v>87</v>
      </c>
      <c r="AT271" s="224" t="s">
        <v>76</v>
      </c>
      <c r="AU271" s="224" t="s">
        <v>85</v>
      </c>
      <c r="AY271" s="223" t="s">
        <v>158</v>
      </c>
      <c r="BK271" s="225">
        <f>SUM(BK272:BK290)</f>
        <v>0</v>
      </c>
    </row>
    <row r="272" s="2" customFormat="1" ht="14.4" customHeight="1">
      <c r="A272" s="39"/>
      <c r="B272" s="40"/>
      <c r="C272" s="228" t="s">
        <v>527</v>
      </c>
      <c r="D272" s="228" t="s">
        <v>161</v>
      </c>
      <c r="E272" s="229" t="s">
        <v>2246</v>
      </c>
      <c r="F272" s="230" t="s">
        <v>2247</v>
      </c>
      <c r="G272" s="231" t="s">
        <v>223</v>
      </c>
      <c r="H272" s="232">
        <v>60.200000000000003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42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249</v>
      </c>
      <c r="AT272" s="240" t="s">
        <v>161</v>
      </c>
      <c r="AU272" s="240" t="s">
        <v>87</v>
      </c>
      <c r="AY272" s="18" t="s">
        <v>158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85</v>
      </c>
      <c r="BK272" s="241">
        <f>ROUND(I272*H272,2)</f>
        <v>0</v>
      </c>
      <c r="BL272" s="18" t="s">
        <v>249</v>
      </c>
      <c r="BM272" s="240" t="s">
        <v>2248</v>
      </c>
    </row>
    <row r="273" s="2" customFormat="1" ht="14.4" customHeight="1">
      <c r="A273" s="39"/>
      <c r="B273" s="40"/>
      <c r="C273" s="228" t="s">
        <v>531</v>
      </c>
      <c r="D273" s="228" t="s">
        <v>161</v>
      </c>
      <c r="E273" s="229" t="s">
        <v>2249</v>
      </c>
      <c r="F273" s="230" t="s">
        <v>2250</v>
      </c>
      <c r="G273" s="231" t="s">
        <v>195</v>
      </c>
      <c r="H273" s="232">
        <v>25.885999999999999</v>
      </c>
      <c r="I273" s="233"/>
      <c r="J273" s="234">
        <f>ROUND(I273*H273,2)</f>
        <v>0</v>
      </c>
      <c r="K273" s="235"/>
      <c r="L273" s="45"/>
      <c r="M273" s="236" t="s">
        <v>1</v>
      </c>
      <c r="N273" s="237" t="s">
        <v>42</v>
      </c>
      <c r="O273" s="92"/>
      <c r="P273" s="238">
        <f>O273*H273</f>
        <v>0</v>
      </c>
      <c r="Q273" s="238">
        <v>0.00050000000000000001</v>
      </c>
      <c r="R273" s="238">
        <f>Q273*H273</f>
        <v>0.012943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249</v>
      </c>
      <c r="AT273" s="240" t="s">
        <v>161</v>
      </c>
      <c r="AU273" s="240" t="s">
        <v>87</v>
      </c>
      <c r="AY273" s="18" t="s">
        <v>158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85</v>
      </c>
      <c r="BK273" s="241">
        <f>ROUND(I273*H273,2)</f>
        <v>0</v>
      </c>
      <c r="BL273" s="18" t="s">
        <v>249</v>
      </c>
      <c r="BM273" s="240" t="s">
        <v>2251</v>
      </c>
    </row>
    <row r="274" s="13" customFormat="1">
      <c r="A274" s="13"/>
      <c r="B274" s="242"/>
      <c r="C274" s="243"/>
      <c r="D274" s="244" t="s">
        <v>167</v>
      </c>
      <c r="E274" s="245" t="s">
        <v>1</v>
      </c>
      <c r="F274" s="246" t="s">
        <v>2168</v>
      </c>
      <c r="G274" s="243"/>
      <c r="H274" s="247">
        <v>10.836</v>
      </c>
      <c r="I274" s="248"/>
      <c r="J274" s="243"/>
      <c r="K274" s="243"/>
      <c r="L274" s="249"/>
      <c r="M274" s="250"/>
      <c r="N274" s="251"/>
      <c r="O274" s="251"/>
      <c r="P274" s="251"/>
      <c r="Q274" s="251"/>
      <c r="R274" s="251"/>
      <c r="S274" s="251"/>
      <c r="T274" s="25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3" t="s">
        <v>167</v>
      </c>
      <c r="AU274" s="253" t="s">
        <v>87</v>
      </c>
      <c r="AV274" s="13" t="s">
        <v>87</v>
      </c>
      <c r="AW274" s="13" t="s">
        <v>33</v>
      </c>
      <c r="AX274" s="13" t="s">
        <v>77</v>
      </c>
      <c r="AY274" s="253" t="s">
        <v>158</v>
      </c>
    </row>
    <row r="275" s="13" customFormat="1">
      <c r="A275" s="13"/>
      <c r="B275" s="242"/>
      <c r="C275" s="243"/>
      <c r="D275" s="244" t="s">
        <v>167</v>
      </c>
      <c r="E275" s="245" t="s">
        <v>1</v>
      </c>
      <c r="F275" s="246" t="s">
        <v>2167</v>
      </c>
      <c r="G275" s="243"/>
      <c r="H275" s="247">
        <v>15.050000000000001</v>
      </c>
      <c r="I275" s="248"/>
      <c r="J275" s="243"/>
      <c r="K275" s="243"/>
      <c r="L275" s="249"/>
      <c r="M275" s="250"/>
      <c r="N275" s="251"/>
      <c r="O275" s="251"/>
      <c r="P275" s="251"/>
      <c r="Q275" s="251"/>
      <c r="R275" s="251"/>
      <c r="S275" s="251"/>
      <c r="T275" s="25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3" t="s">
        <v>167</v>
      </c>
      <c r="AU275" s="253" t="s">
        <v>87</v>
      </c>
      <c r="AV275" s="13" t="s">
        <v>87</v>
      </c>
      <c r="AW275" s="13" t="s">
        <v>33</v>
      </c>
      <c r="AX275" s="13" t="s">
        <v>77</v>
      </c>
      <c r="AY275" s="253" t="s">
        <v>158</v>
      </c>
    </row>
    <row r="276" s="15" customFormat="1">
      <c r="A276" s="15"/>
      <c r="B276" s="268"/>
      <c r="C276" s="269"/>
      <c r="D276" s="244" t="s">
        <v>167</v>
      </c>
      <c r="E276" s="270" t="s">
        <v>1</v>
      </c>
      <c r="F276" s="271" t="s">
        <v>179</v>
      </c>
      <c r="G276" s="269"/>
      <c r="H276" s="272">
        <v>25.886000000000003</v>
      </c>
      <c r="I276" s="273"/>
      <c r="J276" s="269"/>
      <c r="K276" s="269"/>
      <c r="L276" s="274"/>
      <c r="M276" s="275"/>
      <c r="N276" s="276"/>
      <c r="O276" s="276"/>
      <c r="P276" s="276"/>
      <c r="Q276" s="276"/>
      <c r="R276" s="276"/>
      <c r="S276" s="276"/>
      <c r="T276" s="277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8" t="s">
        <v>167</v>
      </c>
      <c r="AU276" s="278" t="s">
        <v>87</v>
      </c>
      <c r="AV276" s="15" t="s">
        <v>165</v>
      </c>
      <c r="AW276" s="15" t="s">
        <v>33</v>
      </c>
      <c r="AX276" s="15" t="s">
        <v>85</v>
      </c>
      <c r="AY276" s="278" t="s">
        <v>158</v>
      </c>
    </row>
    <row r="277" s="2" customFormat="1" ht="24.15" customHeight="1">
      <c r="A277" s="39"/>
      <c r="B277" s="40"/>
      <c r="C277" s="228" t="s">
        <v>535</v>
      </c>
      <c r="D277" s="228" t="s">
        <v>161</v>
      </c>
      <c r="E277" s="229" t="s">
        <v>2252</v>
      </c>
      <c r="F277" s="230" t="s">
        <v>2253</v>
      </c>
      <c r="G277" s="231" t="s">
        <v>223</v>
      </c>
      <c r="H277" s="232">
        <v>60.200000000000003</v>
      </c>
      <c r="I277" s="233"/>
      <c r="J277" s="234">
        <f>ROUND(I277*H277,2)</f>
        <v>0</v>
      </c>
      <c r="K277" s="235"/>
      <c r="L277" s="45"/>
      <c r="M277" s="236" t="s">
        <v>1</v>
      </c>
      <c r="N277" s="237" t="s">
        <v>42</v>
      </c>
      <c r="O277" s="92"/>
      <c r="P277" s="238">
        <f>O277*H277</f>
        <v>0</v>
      </c>
      <c r="Q277" s="238">
        <v>0.0012800000000000001</v>
      </c>
      <c r="R277" s="238">
        <f>Q277*H277</f>
        <v>0.077056000000000013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249</v>
      </c>
      <c r="AT277" s="240" t="s">
        <v>161</v>
      </c>
      <c r="AU277" s="240" t="s">
        <v>87</v>
      </c>
      <c r="AY277" s="18" t="s">
        <v>158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85</v>
      </c>
      <c r="BK277" s="241">
        <f>ROUND(I277*H277,2)</f>
        <v>0</v>
      </c>
      <c r="BL277" s="18" t="s">
        <v>249</v>
      </c>
      <c r="BM277" s="240" t="s">
        <v>2254</v>
      </c>
    </row>
    <row r="278" s="2" customFormat="1" ht="37.8" customHeight="1">
      <c r="A278" s="39"/>
      <c r="B278" s="40"/>
      <c r="C278" s="290" t="s">
        <v>539</v>
      </c>
      <c r="D278" s="290" t="s">
        <v>290</v>
      </c>
      <c r="E278" s="291" t="s">
        <v>2255</v>
      </c>
      <c r="F278" s="292" t="s">
        <v>2256</v>
      </c>
      <c r="G278" s="293" t="s">
        <v>195</v>
      </c>
      <c r="H278" s="294">
        <v>12.039999999999999</v>
      </c>
      <c r="I278" s="295"/>
      <c r="J278" s="296">
        <f>ROUND(I278*H278,2)</f>
        <v>0</v>
      </c>
      <c r="K278" s="297"/>
      <c r="L278" s="298"/>
      <c r="M278" s="299" t="s">
        <v>1</v>
      </c>
      <c r="N278" s="300" t="s">
        <v>42</v>
      </c>
      <c r="O278" s="92"/>
      <c r="P278" s="238">
        <f>O278*H278</f>
        <v>0</v>
      </c>
      <c r="Q278" s="238">
        <v>0.025000000000000001</v>
      </c>
      <c r="R278" s="238">
        <f>Q278*H278</f>
        <v>0.30099999999999999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336</v>
      </c>
      <c r="AT278" s="240" t="s">
        <v>290</v>
      </c>
      <c r="AU278" s="240" t="s">
        <v>87</v>
      </c>
      <c r="AY278" s="18" t="s">
        <v>158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85</v>
      </c>
      <c r="BK278" s="241">
        <f>ROUND(I278*H278,2)</f>
        <v>0</v>
      </c>
      <c r="BL278" s="18" t="s">
        <v>249</v>
      </c>
      <c r="BM278" s="240" t="s">
        <v>2257</v>
      </c>
    </row>
    <row r="279" s="13" customFormat="1">
      <c r="A279" s="13"/>
      <c r="B279" s="242"/>
      <c r="C279" s="243"/>
      <c r="D279" s="244" t="s">
        <v>167</v>
      </c>
      <c r="E279" s="245" t="s">
        <v>1</v>
      </c>
      <c r="F279" s="246" t="s">
        <v>2258</v>
      </c>
      <c r="G279" s="243"/>
      <c r="H279" s="247">
        <v>12.039999999999999</v>
      </c>
      <c r="I279" s="248"/>
      <c r="J279" s="243"/>
      <c r="K279" s="243"/>
      <c r="L279" s="249"/>
      <c r="M279" s="250"/>
      <c r="N279" s="251"/>
      <c r="O279" s="251"/>
      <c r="P279" s="251"/>
      <c r="Q279" s="251"/>
      <c r="R279" s="251"/>
      <c r="S279" s="251"/>
      <c r="T279" s="25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3" t="s">
        <v>167</v>
      </c>
      <c r="AU279" s="253" t="s">
        <v>87</v>
      </c>
      <c r="AV279" s="13" t="s">
        <v>87</v>
      </c>
      <c r="AW279" s="13" t="s">
        <v>33</v>
      </c>
      <c r="AX279" s="13" t="s">
        <v>85</v>
      </c>
      <c r="AY279" s="253" t="s">
        <v>158</v>
      </c>
    </row>
    <row r="280" s="2" customFormat="1" ht="24.15" customHeight="1">
      <c r="A280" s="39"/>
      <c r="B280" s="40"/>
      <c r="C280" s="228" t="s">
        <v>543</v>
      </c>
      <c r="D280" s="228" t="s">
        <v>161</v>
      </c>
      <c r="E280" s="229" t="s">
        <v>2259</v>
      </c>
      <c r="F280" s="230" t="s">
        <v>2260</v>
      </c>
      <c r="G280" s="231" t="s">
        <v>223</v>
      </c>
      <c r="H280" s="232">
        <v>60.200000000000003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42</v>
      </c>
      <c r="O280" s="92"/>
      <c r="P280" s="238">
        <f>O280*H280</f>
        <v>0</v>
      </c>
      <c r="Q280" s="238">
        <v>0.0010200000000000001</v>
      </c>
      <c r="R280" s="238">
        <f>Q280*H280</f>
        <v>0.061404000000000007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249</v>
      </c>
      <c r="AT280" s="240" t="s">
        <v>161</v>
      </c>
      <c r="AU280" s="240" t="s">
        <v>87</v>
      </c>
      <c r="AY280" s="18" t="s">
        <v>158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85</v>
      </c>
      <c r="BK280" s="241">
        <f>ROUND(I280*H280,2)</f>
        <v>0</v>
      </c>
      <c r="BL280" s="18" t="s">
        <v>249</v>
      </c>
      <c r="BM280" s="240" t="s">
        <v>2261</v>
      </c>
    </row>
    <row r="281" s="13" customFormat="1">
      <c r="A281" s="13"/>
      <c r="B281" s="242"/>
      <c r="C281" s="243"/>
      <c r="D281" s="244" t="s">
        <v>167</v>
      </c>
      <c r="E281" s="245" t="s">
        <v>1</v>
      </c>
      <c r="F281" s="246" t="s">
        <v>2262</v>
      </c>
      <c r="G281" s="243"/>
      <c r="H281" s="247">
        <v>60.200000000000003</v>
      </c>
      <c r="I281" s="248"/>
      <c r="J281" s="243"/>
      <c r="K281" s="243"/>
      <c r="L281" s="249"/>
      <c r="M281" s="250"/>
      <c r="N281" s="251"/>
      <c r="O281" s="251"/>
      <c r="P281" s="251"/>
      <c r="Q281" s="251"/>
      <c r="R281" s="251"/>
      <c r="S281" s="251"/>
      <c r="T281" s="25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3" t="s">
        <v>167</v>
      </c>
      <c r="AU281" s="253" t="s">
        <v>87</v>
      </c>
      <c r="AV281" s="13" t="s">
        <v>87</v>
      </c>
      <c r="AW281" s="13" t="s">
        <v>33</v>
      </c>
      <c r="AX281" s="13" t="s">
        <v>85</v>
      </c>
      <c r="AY281" s="253" t="s">
        <v>158</v>
      </c>
    </row>
    <row r="282" s="2" customFormat="1" ht="14.4" customHeight="1">
      <c r="A282" s="39"/>
      <c r="B282" s="40"/>
      <c r="C282" s="290" t="s">
        <v>547</v>
      </c>
      <c r="D282" s="290" t="s">
        <v>290</v>
      </c>
      <c r="E282" s="291" t="s">
        <v>2263</v>
      </c>
      <c r="F282" s="292" t="s">
        <v>2264</v>
      </c>
      <c r="G282" s="293" t="s">
        <v>171</v>
      </c>
      <c r="H282" s="294">
        <v>86</v>
      </c>
      <c r="I282" s="295"/>
      <c r="J282" s="296">
        <f>ROUND(I282*H282,2)</f>
        <v>0</v>
      </c>
      <c r="K282" s="297"/>
      <c r="L282" s="298"/>
      <c r="M282" s="299" t="s">
        <v>1</v>
      </c>
      <c r="N282" s="300" t="s">
        <v>42</v>
      </c>
      <c r="O282" s="92"/>
      <c r="P282" s="238">
        <f>O282*H282</f>
        <v>0</v>
      </c>
      <c r="Q282" s="238">
        <v>0.0069499999999999996</v>
      </c>
      <c r="R282" s="238">
        <f>Q282*H282</f>
        <v>0.59770000000000001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336</v>
      </c>
      <c r="AT282" s="240" t="s">
        <v>290</v>
      </c>
      <c r="AU282" s="240" t="s">
        <v>87</v>
      </c>
      <c r="AY282" s="18" t="s">
        <v>158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85</v>
      </c>
      <c r="BK282" s="241">
        <f>ROUND(I282*H282,2)</f>
        <v>0</v>
      </c>
      <c r="BL282" s="18" t="s">
        <v>249</v>
      </c>
      <c r="BM282" s="240" t="s">
        <v>2265</v>
      </c>
    </row>
    <row r="283" s="13" customFormat="1">
      <c r="A283" s="13"/>
      <c r="B283" s="242"/>
      <c r="C283" s="243"/>
      <c r="D283" s="244" t="s">
        <v>167</v>
      </c>
      <c r="E283" s="245" t="s">
        <v>1</v>
      </c>
      <c r="F283" s="246" t="s">
        <v>2266</v>
      </c>
      <c r="G283" s="243"/>
      <c r="H283" s="247">
        <v>86</v>
      </c>
      <c r="I283" s="248"/>
      <c r="J283" s="243"/>
      <c r="K283" s="243"/>
      <c r="L283" s="249"/>
      <c r="M283" s="250"/>
      <c r="N283" s="251"/>
      <c r="O283" s="251"/>
      <c r="P283" s="251"/>
      <c r="Q283" s="251"/>
      <c r="R283" s="251"/>
      <c r="S283" s="251"/>
      <c r="T283" s="25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3" t="s">
        <v>167</v>
      </c>
      <c r="AU283" s="253" t="s">
        <v>87</v>
      </c>
      <c r="AV283" s="13" t="s">
        <v>87</v>
      </c>
      <c r="AW283" s="13" t="s">
        <v>33</v>
      </c>
      <c r="AX283" s="13" t="s">
        <v>85</v>
      </c>
      <c r="AY283" s="253" t="s">
        <v>158</v>
      </c>
    </row>
    <row r="284" s="2" customFormat="1" ht="24.15" customHeight="1">
      <c r="A284" s="39"/>
      <c r="B284" s="40"/>
      <c r="C284" s="228" t="s">
        <v>551</v>
      </c>
      <c r="D284" s="228" t="s">
        <v>161</v>
      </c>
      <c r="E284" s="229" t="s">
        <v>2267</v>
      </c>
      <c r="F284" s="230" t="s">
        <v>2268</v>
      </c>
      <c r="G284" s="231" t="s">
        <v>223</v>
      </c>
      <c r="H284" s="232">
        <v>43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42</v>
      </c>
      <c r="O284" s="92"/>
      <c r="P284" s="238">
        <f>O284*H284</f>
        <v>0</v>
      </c>
      <c r="Q284" s="238">
        <v>0.00058</v>
      </c>
      <c r="R284" s="238">
        <f>Q284*H284</f>
        <v>0.02494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249</v>
      </c>
      <c r="AT284" s="240" t="s">
        <v>161</v>
      </c>
      <c r="AU284" s="240" t="s">
        <v>87</v>
      </c>
      <c r="AY284" s="18" t="s">
        <v>158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85</v>
      </c>
      <c r="BK284" s="241">
        <f>ROUND(I284*H284,2)</f>
        <v>0</v>
      </c>
      <c r="BL284" s="18" t="s">
        <v>249</v>
      </c>
      <c r="BM284" s="240" t="s">
        <v>2269</v>
      </c>
    </row>
    <row r="285" s="13" customFormat="1">
      <c r="A285" s="13"/>
      <c r="B285" s="242"/>
      <c r="C285" s="243"/>
      <c r="D285" s="244" t="s">
        <v>167</v>
      </c>
      <c r="E285" s="245" t="s">
        <v>1</v>
      </c>
      <c r="F285" s="246" t="s">
        <v>2270</v>
      </c>
      <c r="G285" s="243"/>
      <c r="H285" s="247">
        <v>43</v>
      </c>
      <c r="I285" s="248"/>
      <c r="J285" s="243"/>
      <c r="K285" s="243"/>
      <c r="L285" s="249"/>
      <c r="M285" s="250"/>
      <c r="N285" s="251"/>
      <c r="O285" s="251"/>
      <c r="P285" s="251"/>
      <c r="Q285" s="251"/>
      <c r="R285" s="251"/>
      <c r="S285" s="251"/>
      <c r="T285" s="25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3" t="s">
        <v>167</v>
      </c>
      <c r="AU285" s="253" t="s">
        <v>87</v>
      </c>
      <c r="AV285" s="13" t="s">
        <v>87</v>
      </c>
      <c r="AW285" s="13" t="s">
        <v>33</v>
      </c>
      <c r="AX285" s="13" t="s">
        <v>85</v>
      </c>
      <c r="AY285" s="253" t="s">
        <v>158</v>
      </c>
    </row>
    <row r="286" s="2" customFormat="1" ht="24.15" customHeight="1">
      <c r="A286" s="39"/>
      <c r="B286" s="40"/>
      <c r="C286" s="290" t="s">
        <v>556</v>
      </c>
      <c r="D286" s="290" t="s">
        <v>290</v>
      </c>
      <c r="E286" s="291" t="s">
        <v>2271</v>
      </c>
      <c r="F286" s="292" t="s">
        <v>2272</v>
      </c>
      <c r="G286" s="293" t="s">
        <v>171</v>
      </c>
      <c r="H286" s="294">
        <v>79.200000000000003</v>
      </c>
      <c r="I286" s="295"/>
      <c r="J286" s="296">
        <f>ROUND(I286*H286,2)</f>
        <v>0</v>
      </c>
      <c r="K286" s="297"/>
      <c r="L286" s="298"/>
      <c r="M286" s="299" t="s">
        <v>1</v>
      </c>
      <c r="N286" s="300" t="s">
        <v>42</v>
      </c>
      <c r="O286" s="92"/>
      <c r="P286" s="238">
        <f>O286*H286</f>
        <v>0</v>
      </c>
      <c r="Q286" s="238">
        <v>0.0011999999999999999</v>
      </c>
      <c r="R286" s="238">
        <f>Q286*H286</f>
        <v>0.095039999999999999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336</v>
      </c>
      <c r="AT286" s="240" t="s">
        <v>290</v>
      </c>
      <c r="AU286" s="240" t="s">
        <v>87</v>
      </c>
      <c r="AY286" s="18" t="s">
        <v>158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85</v>
      </c>
      <c r="BK286" s="241">
        <f>ROUND(I286*H286,2)</f>
        <v>0</v>
      </c>
      <c r="BL286" s="18" t="s">
        <v>249</v>
      </c>
      <c r="BM286" s="240" t="s">
        <v>2273</v>
      </c>
    </row>
    <row r="287" s="13" customFormat="1">
      <c r="A287" s="13"/>
      <c r="B287" s="242"/>
      <c r="C287" s="243"/>
      <c r="D287" s="244" t="s">
        <v>167</v>
      </c>
      <c r="E287" s="245" t="s">
        <v>1</v>
      </c>
      <c r="F287" s="246" t="s">
        <v>2274</v>
      </c>
      <c r="G287" s="243"/>
      <c r="H287" s="247">
        <v>71.667000000000002</v>
      </c>
      <c r="I287" s="248"/>
      <c r="J287" s="243"/>
      <c r="K287" s="243"/>
      <c r="L287" s="249"/>
      <c r="M287" s="250"/>
      <c r="N287" s="251"/>
      <c r="O287" s="251"/>
      <c r="P287" s="251"/>
      <c r="Q287" s="251"/>
      <c r="R287" s="251"/>
      <c r="S287" s="251"/>
      <c r="T287" s="25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3" t="s">
        <v>167</v>
      </c>
      <c r="AU287" s="253" t="s">
        <v>87</v>
      </c>
      <c r="AV287" s="13" t="s">
        <v>87</v>
      </c>
      <c r="AW287" s="13" t="s">
        <v>33</v>
      </c>
      <c r="AX287" s="13" t="s">
        <v>77</v>
      </c>
      <c r="AY287" s="253" t="s">
        <v>158</v>
      </c>
    </row>
    <row r="288" s="13" customFormat="1">
      <c r="A288" s="13"/>
      <c r="B288" s="242"/>
      <c r="C288" s="243"/>
      <c r="D288" s="244" t="s">
        <v>167</v>
      </c>
      <c r="E288" s="245" t="s">
        <v>1</v>
      </c>
      <c r="F288" s="246" t="s">
        <v>539</v>
      </c>
      <c r="G288" s="243"/>
      <c r="H288" s="247">
        <v>72</v>
      </c>
      <c r="I288" s="248"/>
      <c r="J288" s="243"/>
      <c r="K288" s="243"/>
      <c r="L288" s="249"/>
      <c r="M288" s="250"/>
      <c r="N288" s="251"/>
      <c r="O288" s="251"/>
      <c r="P288" s="251"/>
      <c r="Q288" s="251"/>
      <c r="R288" s="251"/>
      <c r="S288" s="251"/>
      <c r="T288" s="25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3" t="s">
        <v>167</v>
      </c>
      <c r="AU288" s="253" t="s">
        <v>87</v>
      </c>
      <c r="AV288" s="13" t="s">
        <v>87</v>
      </c>
      <c r="AW288" s="13" t="s">
        <v>33</v>
      </c>
      <c r="AX288" s="13" t="s">
        <v>85</v>
      </c>
      <c r="AY288" s="253" t="s">
        <v>158</v>
      </c>
    </row>
    <row r="289" s="13" customFormat="1">
      <c r="A289" s="13"/>
      <c r="B289" s="242"/>
      <c r="C289" s="243"/>
      <c r="D289" s="244" t="s">
        <v>167</v>
      </c>
      <c r="E289" s="243"/>
      <c r="F289" s="246" t="s">
        <v>2275</v>
      </c>
      <c r="G289" s="243"/>
      <c r="H289" s="247">
        <v>79.200000000000003</v>
      </c>
      <c r="I289" s="248"/>
      <c r="J289" s="243"/>
      <c r="K289" s="243"/>
      <c r="L289" s="249"/>
      <c r="M289" s="250"/>
      <c r="N289" s="251"/>
      <c r="O289" s="251"/>
      <c r="P289" s="251"/>
      <c r="Q289" s="251"/>
      <c r="R289" s="251"/>
      <c r="S289" s="251"/>
      <c r="T289" s="25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3" t="s">
        <v>167</v>
      </c>
      <c r="AU289" s="253" t="s">
        <v>87</v>
      </c>
      <c r="AV289" s="13" t="s">
        <v>87</v>
      </c>
      <c r="AW289" s="13" t="s">
        <v>4</v>
      </c>
      <c r="AX289" s="13" t="s">
        <v>85</v>
      </c>
      <c r="AY289" s="253" t="s">
        <v>158</v>
      </c>
    </row>
    <row r="290" s="2" customFormat="1" ht="24.15" customHeight="1">
      <c r="A290" s="39"/>
      <c r="B290" s="40"/>
      <c r="C290" s="228" t="s">
        <v>560</v>
      </c>
      <c r="D290" s="228" t="s">
        <v>161</v>
      </c>
      <c r="E290" s="229" t="s">
        <v>1200</v>
      </c>
      <c r="F290" s="230" t="s">
        <v>1201</v>
      </c>
      <c r="G290" s="231" t="s">
        <v>505</v>
      </c>
      <c r="H290" s="301"/>
      <c r="I290" s="233"/>
      <c r="J290" s="234">
        <f>ROUND(I290*H290,2)</f>
        <v>0</v>
      </c>
      <c r="K290" s="235"/>
      <c r="L290" s="45"/>
      <c r="M290" s="236" t="s">
        <v>1</v>
      </c>
      <c r="N290" s="237" t="s">
        <v>42</v>
      </c>
      <c r="O290" s="92"/>
      <c r="P290" s="238">
        <f>O290*H290</f>
        <v>0</v>
      </c>
      <c r="Q290" s="238">
        <v>0</v>
      </c>
      <c r="R290" s="238">
        <f>Q290*H290</f>
        <v>0</v>
      </c>
      <c r="S290" s="238">
        <v>0</v>
      </c>
      <c r="T290" s="23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0" t="s">
        <v>249</v>
      </c>
      <c r="AT290" s="240" t="s">
        <v>161</v>
      </c>
      <c r="AU290" s="240" t="s">
        <v>87</v>
      </c>
      <c r="AY290" s="18" t="s">
        <v>158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85</v>
      </c>
      <c r="BK290" s="241">
        <f>ROUND(I290*H290,2)</f>
        <v>0</v>
      </c>
      <c r="BL290" s="18" t="s">
        <v>249</v>
      </c>
      <c r="BM290" s="240" t="s">
        <v>2276</v>
      </c>
    </row>
    <row r="291" s="12" customFormat="1" ht="22.8" customHeight="1">
      <c r="A291" s="12"/>
      <c r="B291" s="212"/>
      <c r="C291" s="213"/>
      <c r="D291" s="214" t="s">
        <v>76</v>
      </c>
      <c r="E291" s="226" t="s">
        <v>664</v>
      </c>
      <c r="F291" s="226" t="s">
        <v>665</v>
      </c>
      <c r="G291" s="213"/>
      <c r="H291" s="213"/>
      <c r="I291" s="216"/>
      <c r="J291" s="227">
        <f>BK291</f>
        <v>0</v>
      </c>
      <c r="K291" s="213"/>
      <c r="L291" s="218"/>
      <c r="M291" s="219"/>
      <c r="N291" s="220"/>
      <c r="O291" s="220"/>
      <c r="P291" s="221">
        <f>SUM(P292:P295)</f>
        <v>0</v>
      </c>
      <c r="Q291" s="220"/>
      <c r="R291" s="221">
        <f>SUM(R292:R295)</f>
        <v>0.0088703999999999988</v>
      </c>
      <c r="S291" s="220"/>
      <c r="T291" s="222">
        <f>SUM(T292:T295)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3" t="s">
        <v>87</v>
      </c>
      <c r="AT291" s="224" t="s">
        <v>76</v>
      </c>
      <c r="AU291" s="224" t="s">
        <v>85</v>
      </c>
      <c r="AY291" s="223" t="s">
        <v>158</v>
      </c>
      <c r="BK291" s="225">
        <f>SUM(BK292:BK295)</f>
        <v>0</v>
      </c>
    </row>
    <row r="292" s="2" customFormat="1" ht="24.15" customHeight="1">
      <c r="A292" s="39"/>
      <c r="B292" s="40"/>
      <c r="C292" s="228" t="s">
        <v>564</v>
      </c>
      <c r="D292" s="228" t="s">
        <v>161</v>
      </c>
      <c r="E292" s="229" t="s">
        <v>705</v>
      </c>
      <c r="F292" s="230" t="s">
        <v>706</v>
      </c>
      <c r="G292" s="231" t="s">
        <v>195</v>
      </c>
      <c r="H292" s="232">
        <v>26.879999999999999</v>
      </c>
      <c r="I292" s="233"/>
      <c r="J292" s="234">
        <f>ROUND(I292*H292,2)</f>
        <v>0</v>
      </c>
      <c r="K292" s="235"/>
      <c r="L292" s="45"/>
      <c r="M292" s="236" t="s">
        <v>1</v>
      </c>
      <c r="N292" s="237" t="s">
        <v>42</v>
      </c>
      <c r="O292" s="92"/>
      <c r="P292" s="238">
        <f>O292*H292</f>
        <v>0</v>
      </c>
      <c r="Q292" s="238">
        <v>0.00033</v>
      </c>
      <c r="R292" s="238">
        <f>Q292*H292</f>
        <v>0.0088703999999999988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249</v>
      </c>
      <c r="AT292" s="240" t="s">
        <v>161</v>
      </c>
      <c r="AU292" s="240" t="s">
        <v>87</v>
      </c>
      <c r="AY292" s="18" t="s">
        <v>158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85</v>
      </c>
      <c r="BK292" s="241">
        <f>ROUND(I292*H292,2)</f>
        <v>0</v>
      </c>
      <c r="BL292" s="18" t="s">
        <v>249</v>
      </c>
      <c r="BM292" s="240" t="s">
        <v>2277</v>
      </c>
    </row>
    <row r="293" s="13" customFormat="1">
      <c r="A293" s="13"/>
      <c r="B293" s="242"/>
      <c r="C293" s="243"/>
      <c r="D293" s="244" t="s">
        <v>167</v>
      </c>
      <c r="E293" s="245" t="s">
        <v>1</v>
      </c>
      <c r="F293" s="246" t="s">
        <v>2161</v>
      </c>
      <c r="G293" s="243"/>
      <c r="H293" s="247">
        <v>24</v>
      </c>
      <c r="I293" s="248"/>
      <c r="J293" s="243"/>
      <c r="K293" s="243"/>
      <c r="L293" s="249"/>
      <c r="M293" s="250"/>
      <c r="N293" s="251"/>
      <c r="O293" s="251"/>
      <c r="P293" s="251"/>
      <c r="Q293" s="251"/>
      <c r="R293" s="251"/>
      <c r="S293" s="251"/>
      <c r="T293" s="25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3" t="s">
        <v>167</v>
      </c>
      <c r="AU293" s="253" t="s">
        <v>87</v>
      </c>
      <c r="AV293" s="13" t="s">
        <v>87</v>
      </c>
      <c r="AW293" s="13" t="s">
        <v>33</v>
      </c>
      <c r="AX293" s="13" t="s">
        <v>77</v>
      </c>
      <c r="AY293" s="253" t="s">
        <v>158</v>
      </c>
    </row>
    <row r="294" s="13" customFormat="1">
      <c r="A294" s="13"/>
      <c r="B294" s="242"/>
      <c r="C294" s="243"/>
      <c r="D294" s="244" t="s">
        <v>167</v>
      </c>
      <c r="E294" s="245" t="s">
        <v>1</v>
      </c>
      <c r="F294" s="246" t="s">
        <v>2162</v>
      </c>
      <c r="G294" s="243"/>
      <c r="H294" s="247">
        <v>2.8799999999999999</v>
      </c>
      <c r="I294" s="248"/>
      <c r="J294" s="243"/>
      <c r="K294" s="243"/>
      <c r="L294" s="249"/>
      <c r="M294" s="250"/>
      <c r="N294" s="251"/>
      <c r="O294" s="251"/>
      <c r="P294" s="251"/>
      <c r="Q294" s="251"/>
      <c r="R294" s="251"/>
      <c r="S294" s="251"/>
      <c r="T294" s="25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3" t="s">
        <v>167</v>
      </c>
      <c r="AU294" s="253" t="s">
        <v>87</v>
      </c>
      <c r="AV294" s="13" t="s">
        <v>87</v>
      </c>
      <c r="AW294" s="13" t="s">
        <v>33</v>
      </c>
      <c r="AX294" s="13" t="s">
        <v>77</v>
      </c>
      <c r="AY294" s="253" t="s">
        <v>158</v>
      </c>
    </row>
    <row r="295" s="15" customFormat="1">
      <c r="A295" s="15"/>
      <c r="B295" s="268"/>
      <c r="C295" s="269"/>
      <c r="D295" s="244" t="s">
        <v>167</v>
      </c>
      <c r="E295" s="270" t="s">
        <v>1</v>
      </c>
      <c r="F295" s="271" t="s">
        <v>179</v>
      </c>
      <c r="G295" s="269"/>
      <c r="H295" s="272">
        <v>26.879999999999999</v>
      </c>
      <c r="I295" s="273"/>
      <c r="J295" s="269"/>
      <c r="K295" s="269"/>
      <c r="L295" s="274"/>
      <c r="M295" s="275"/>
      <c r="N295" s="276"/>
      <c r="O295" s="276"/>
      <c r="P295" s="276"/>
      <c r="Q295" s="276"/>
      <c r="R295" s="276"/>
      <c r="S295" s="276"/>
      <c r="T295" s="27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8" t="s">
        <v>167</v>
      </c>
      <c r="AU295" s="278" t="s">
        <v>87</v>
      </c>
      <c r="AV295" s="15" t="s">
        <v>165</v>
      </c>
      <c r="AW295" s="15" t="s">
        <v>33</v>
      </c>
      <c r="AX295" s="15" t="s">
        <v>85</v>
      </c>
      <c r="AY295" s="278" t="s">
        <v>158</v>
      </c>
    </row>
    <row r="296" s="12" customFormat="1" ht="25.92" customHeight="1">
      <c r="A296" s="12"/>
      <c r="B296" s="212"/>
      <c r="C296" s="213"/>
      <c r="D296" s="214" t="s">
        <v>76</v>
      </c>
      <c r="E296" s="215" t="s">
        <v>1006</v>
      </c>
      <c r="F296" s="215" t="s">
        <v>1886</v>
      </c>
      <c r="G296" s="213"/>
      <c r="H296" s="213"/>
      <c r="I296" s="216"/>
      <c r="J296" s="217">
        <f>BK296</f>
        <v>0</v>
      </c>
      <c r="K296" s="213"/>
      <c r="L296" s="218"/>
      <c r="M296" s="219"/>
      <c r="N296" s="220"/>
      <c r="O296" s="220"/>
      <c r="P296" s="221">
        <f>P297</f>
        <v>0</v>
      </c>
      <c r="Q296" s="220"/>
      <c r="R296" s="221">
        <f>R297</f>
        <v>0</v>
      </c>
      <c r="S296" s="220"/>
      <c r="T296" s="222">
        <f>T297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3" t="s">
        <v>165</v>
      </c>
      <c r="AT296" s="224" t="s">
        <v>76</v>
      </c>
      <c r="AU296" s="224" t="s">
        <v>77</v>
      </c>
      <c r="AY296" s="223" t="s">
        <v>158</v>
      </c>
      <c r="BK296" s="225">
        <f>BK297</f>
        <v>0</v>
      </c>
    </row>
    <row r="297" s="2" customFormat="1" ht="37.8" customHeight="1">
      <c r="A297" s="39"/>
      <c r="B297" s="40"/>
      <c r="C297" s="228" t="s">
        <v>568</v>
      </c>
      <c r="D297" s="228" t="s">
        <v>161</v>
      </c>
      <c r="E297" s="229" t="s">
        <v>2278</v>
      </c>
      <c r="F297" s="230" t="s">
        <v>2279</v>
      </c>
      <c r="G297" s="231" t="s">
        <v>298</v>
      </c>
      <c r="H297" s="232">
        <v>1</v>
      </c>
      <c r="I297" s="233"/>
      <c r="J297" s="234">
        <f>ROUND(I297*H297,2)</f>
        <v>0</v>
      </c>
      <c r="K297" s="235"/>
      <c r="L297" s="45"/>
      <c r="M297" s="302" t="s">
        <v>1</v>
      </c>
      <c r="N297" s="303" t="s">
        <v>42</v>
      </c>
      <c r="O297" s="304"/>
      <c r="P297" s="305">
        <f>O297*H297</f>
        <v>0</v>
      </c>
      <c r="Q297" s="305">
        <v>0</v>
      </c>
      <c r="R297" s="305">
        <f>Q297*H297</f>
        <v>0</v>
      </c>
      <c r="S297" s="305">
        <v>0</v>
      </c>
      <c r="T297" s="306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778</v>
      </c>
      <c r="AT297" s="240" t="s">
        <v>161</v>
      </c>
      <c r="AU297" s="240" t="s">
        <v>85</v>
      </c>
      <c r="AY297" s="18" t="s">
        <v>158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85</v>
      </c>
      <c r="BK297" s="241">
        <f>ROUND(I297*H297,2)</f>
        <v>0</v>
      </c>
      <c r="BL297" s="18" t="s">
        <v>778</v>
      </c>
      <c r="BM297" s="240" t="s">
        <v>2280</v>
      </c>
    </row>
    <row r="298" s="2" customFormat="1" ht="6.96" customHeight="1">
      <c r="A298" s="39"/>
      <c r="B298" s="67"/>
      <c r="C298" s="68"/>
      <c r="D298" s="68"/>
      <c r="E298" s="68"/>
      <c r="F298" s="68"/>
      <c r="G298" s="68"/>
      <c r="H298" s="68"/>
      <c r="I298" s="68"/>
      <c r="J298" s="68"/>
      <c r="K298" s="68"/>
      <c r="L298" s="45"/>
      <c r="M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</row>
  </sheetData>
  <sheetProtection sheet="1" autoFilter="0" formatColumns="0" formatRows="0" objects="1" scenarios="1" spinCount="100000" saltValue="pKR5SuYe5g49k+71agiRrnwUfZmRm7cbnUioHIfputbTE9cOks6Jl+NcrgHN0JB3qQGZ8bAb4wcL6yrOy06pPA==" hashValue="GokPjy9jm8nfNCkZ1DJt9XyX3YULKtM5IgFIk7gQ1Iowa7xr0VLc84uPDmx7TpDEfizLGajLPgQdGFYPR2IIrQ==" algorithmName="SHA-512" password="CC35"/>
  <autoFilter ref="C132:K297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15</v>
      </c>
      <c r="L6" s="21"/>
    </row>
    <row r="7" s="1" customFormat="1" ht="16.5" customHeight="1">
      <c r="B7" s="21"/>
      <c r="E7" s="152" t="str">
        <f>'Rekapitulace stavby'!K6</f>
        <v>Hýskov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2281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17</v>
      </c>
      <c r="E11" s="39"/>
      <c r="F11" s="142" t="s">
        <v>1</v>
      </c>
      <c r="G11" s="39"/>
      <c r="H11" s="39"/>
      <c r="I11" s="151" t="s">
        <v>18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19</v>
      </c>
      <c r="E12" s="39"/>
      <c r="F12" s="142" t="s">
        <v>20</v>
      </c>
      <c r="G12" s="39"/>
      <c r="H12" s="39"/>
      <c r="I12" s="151" t="s">
        <v>21</v>
      </c>
      <c r="J12" s="154" t="str">
        <f>'Rekapitulace stavby'!AN8</f>
        <v>4. 8. 2020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23</v>
      </c>
      <c r="E14" s="39"/>
      <c r="F14" s="39"/>
      <c r="G14" s="39"/>
      <c r="H14" s="39"/>
      <c r="I14" s="151" t="s">
        <v>24</v>
      </c>
      <c r="J14" s="142" t="s">
        <v>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28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24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24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35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ROUND((SUM(BE126:BE181)),  2)</f>
        <v>0</v>
      </c>
      <c r="G33" s="39"/>
      <c r="H33" s="39"/>
      <c r="I33" s="165">
        <v>0.20999999999999999</v>
      </c>
      <c r="J33" s="164">
        <f>ROUND(((SUM(BE126:BE181))*I33),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ROUND((SUM(BF126:BF181)),  2)</f>
        <v>0</v>
      </c>
      <c r="G34" s="39"/>
      <c r="H34" s="39"/>
      <c r="I34" s="165">
        <v>0.14999999999999999</v>
      </c>
      <c r="J34" s="164">
        <f>ROUND(((SUM(BF126:BF181))*I34),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ROUND((SUM(BG126:BG181)),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ROUND((SUM(BH126:BH181)),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ROUND((SUM(BI126:BI181)),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Hýskov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SO.07 - Demolice WC pro cestující (6000389092)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>Hýskov</v>
      </c>
      <c r="G89" s="41"/>
      <c r="H89" s="41"/>
      <c r="I89" s="33" t="s">
        <v>21</v>
      </c>
      <c r="J89" s="80" t="str">
        <f>IF(J12="","",J12)</f>
        <v>4. 8. 2020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23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31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120</v>
      </c>
      <c r="D94" s="186"/>
      <c r="E94" s="186"/>
      <c r="F94" s="186"/>
      <c r="G94" s="186"/>
      <c r="H94" s="186"/>
      <c r="I94" s="186"/>
      <c r="J94" s="187" t="s">
        <v>121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122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9"/>
      <c r="C97" s="190"/>
      <c r="D97" s="191" t="s">
        <v>124</v>
      </c>
      <c r="E97" s="192"/>
      <c r="F97" s="192"/>
      <c r="G97" s="192"/>
      <c r="H97" s="192"/>
      <c r="I97" s="192"/>
      <c r="J97" s="193">
        <f>J127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2030</v>
      </c>
      <c r="E98" s="197"/>
      <c r="F98" s="197"/>
      <c r="G98" s="197"/>
      <c r="H98" s="197"/>
      <c r="I98" s="197"/>
      <c r="J98" s="198">
        <f>J128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781</v>
      </c>
      <c r="E99" s="197"/>
      <c r="F99" s="197"/>
      <c r="G99" s="197"/>
      <c r="H99" s="197"/>
      <c r="I99" s="197"/>
      <c r="J99" s="198">
        <f>J143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J155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131</v>
      </c>
      <c r="E101" s="192"/>
      <c r="F101" s="192"/>
      <c r="G101" s="192"/>
      <c r="H101" s="192"/>
      <c r="I101" s="192"/>
      <c r="J101" s="193">
        <f>J169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2282</v>
      </c>
      <c r="E102" s="197"/>
      <c r="F102" s="197"/>
      <c r="G102" s="197"/>
      <c r="H102" s="197"/>
      <c r="I102" s="197"/>
      <c r="J102" s="198">
        <f>J170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137</v>
      </c>
      <c r="E103" s="197"/>
      <c r="F103" s="197"/>
      <c r="G103" s="197"/>
      <c r="H103" s="197"/>
      <c r="I103" s="197"/>
      <c r="J103" s="198">
        <f>J175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141</v>
      </c>
      <c r="E104" s="192"/>
      <c r="F104" s="192"/>
      <c r="G104" s="192"/>
      <c r="H104" s="192"/>
      <c r="I104" s="192"/>
      <c r="J104" s="193">
        <f>J177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2283</v>
      </c>
      <c r="E105" s="197"/>
      <c r="F105" s="197"/>
      <c r="G105" s="197"/>
      <c r="H105" s="197"/>
      <c r="I105" s="197"/>
      <c r="J105" s="198">
        <f>J178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2284</v>
      </c>
      <c r="E106" s="197"/>
      <c r="F106" s="197"/>
      <c r="G106" s="197"/>
      <c r="H106" s="197"/>
      <c r="I106" s="197"/>
      <c r="J106" s="198">
        <f>J180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143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Hýskov ON - oprava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SO.07 - Demolice WC pro cestující (6000389092)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19</v>
      </c>
      <c r="D120" s="41"/>
      <c r="E120" s="41"/>
      <c r="F120" s="28" t="str">
        <f>F12</f>
        <v>Hýskov</v>
      </c>
      <c r="G120" s="41"/>
      <c r="H120" s="41"/>
      <c r="I120" s="33" t="s">
        <v>21</v>
      </c>
      <c r="J120" s="80" t="str">
        <f>IF(J12="","",J12)</f>
        <v>4. 8. 2020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23</v>
      </c>
      <c r="D122" s="41"/>
      <c r="E122" s="41"/>
      <c r="F122" s="28" t="str">
        <f>E15</f>
        <v>Správa železnic, státní organizace</v>
      </c>
      <c r="G122" s="41"/>
      <c r="H122" s="41"/>
      <c r="I122" s="33" t="s">
        <v>31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29</v>
      </c>
      <c r="D123" s="41"/>
      <c r="E123" s="41"/>
      <c r="F123" s="28" t="str">
        <f>IF(E18="","",E18)</f>
        <v>Vyplň údaj</v>
      </c>
      <c r="G123" s="41"/>
      <c r="H123" s="41"/>
      <c r="I123" s="33" t="s">
        <v>34</v>
      </c>
      <c r="J123" s="37" t="str">
        <f>E24</f>
        <v>L. Malý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144</v>
      </c>
      <c r="D125" s="203" t="s">
        <v>62</v>
      </c>
      <c r="E125" s="203" t="s">
        <v>58</v>
      </c>
      <c r="F125" s="203" t="s">
        <v>59</v>
      </c>
      <c r="G125" s="203" t="s">
        <v>145</v>
      </c>
      <c r="H125" s="203" t="s">
        <v>146</v>
      </c>
      <c r="I125" s="203" t="s">
        <v>147</v>
      </c>
      <c r="J125" s="204" t="s">
        <v>121</v>
      </c>
      <c r="K125" s="205" t="s">
        <v>148</v>
      </c>
      <c r="L125" s="206"/>
      <c r="M125" s="101" t="s">
        <v>1</v>
      </c>
      <c r="N125" s="102" t="s">
        <v>41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7">
        <f>BK126</f>
        <v>0</v>
      </c>
      <c r="K126" s="41"/>
      <c r="L126" s="45"/>
      <c r="M126" s="104"/>
      <c r="N126" s="208"/>
      <c r="O126" s="105"/>
      <c r="P126" s="209">
        <f>P127+P169+P177</f>
        <v>0</v>
      </c>
      <c r="Q126" s="105"/>
      <c r="R126" s="209">
        <f>R127+R169+R177</f>
        <v>0.0050450000000000009</v>
      </c>
      <c r="S126" s="105"/>
      <c r="T126" s="210">
        <f>T127+T169+T177</f>
        <v>140.58521999999999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76</v>
      </c>
      <c r="AU126" s="18" t="s">
        <v>123</v>
      </c>
      <c r="BK126" s="211">
        <f>BK127+BK169+BK177</f>
        <v>0</v>
      </c>
    </row>
    <row r="127" s="12" customFormat="1" ht="25.92" customHeight="1">
      <c r="A127" s="12"/>
      <c r="B127" s="212"/>
      <c r="C127" s="213"/>
      <c r="D127" s="214" t="s">
        <v>76</v>
      </c>
      <c r="E127" s="215" t="s">
        <v>156</v>
      </c>
      <c r="F127" s="215" t="s">
        <v>157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P128+P143+P155</f>
        <v>0</v>
      </c>
      <c r="Q127" s="220"/>
      <c r="R127" s="221">
        <f>R128+R143+R155</f>
        <v>0.00024500000000000005</v>
      </c>
      <c r="S127" s="220"/>
      <c r="T127" s="222">
        <f>T128+T143+T155</f>
        <v>139.8211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85</v>
      </c>
      <c r="AT127" s="224" t="s">
        <v>76</v>
      </c>
      <c r="AU127" s="224" t="s">
        <v>77</v>
      </c>
      <c r="AY127" s="223" t="s">
        <v>158</v>
      </c>
      <c r="BK127" s="225">
        <f>BK128+BK143+BK155</f>
        <v>0</v>
      </c>
    </row>
    <row r="128" s="12" customFormat="1" ht="22.8" customHeight="1">
      <c r="A128" s="12"/>
      <c r="B128" s="212"/>
      <c r="C128" s="213"/>
      <c r="D128" s="214" t="s">
        <v>76</v>
      </c>
      <c r="E128" s="226" t="s">
        <v>85</v>
      </c>
      <c r="F128" s="226" t="s">
        <v>2034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SUM(P129:P142)</f>
        <v>0</v>
      </c>
      <c r="Q128" s="220"/>
      <c r="R128" s="221">
        <f>SUM(R129:R142)</f>
        <v>0</v>
      </c>
      <c r="S128" s="220"/>
      <c r="T128" s="222">
        <f>SUM(T129:T142)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85</v>
      </c>
      <c r="AT128" s="224" t="s">
        <v>76</v>
      </c>
      <c r="AU128" s="224" t="s">
        <v>85</v>
      </c>
      <c r="AY128" s="223" t="s">
        <v>158</v>
      </c>
      <c r="BK128" s="225">
        <f>SUM(BK129:BK142)</f>
        <v>0</v>
      </c>
    </row>
    <row r="129" s="2" customFormat="1" ht="24.15" customHeight="1">
      <c r="A129" s="39"/>
      <c r="B129" s="40"/>
      <c r="C129" s="228" t="s">
        <v>85</v>
      </c>
      <c r="D129" s="228" t="s">
        <v>161</v>
      </c>
      <c r="E129" s="229" t="s">
        <v>2035</v>
      </c>
      <c r="F129" s="230" t="s">
        <v>2285</v>
      </c>
      <c r="G129" s="231" t="s">
        <v>195</v>
      </c>
      <c r="H129" s="232">
        <v>25</v>
      </c>
      <c r="I129" s="233"/>
      <c r="J129" s="234">
        <f>ROUND(I129*H129,2)</f>
        <v>0</v>
      </c>
      <c r="K129" s="235"/>
      <c r="L129" s="45"/>
      <c r="M129" s="236" t="s">
        <v>1</v>
      </c>
      <c r="N129" s="237" t="s">
        <v>42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165</v>
      </c>
      <c r="AT129" s="240" t="s">
        <v>161</v>
      </c>
      <c r="AU129" s="240" t="s">
        <v>87</v>
      </c>
      <c r="AY129" s="18" t="s">
        <v>158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85</v>
      </c>
      <c r="BK129" s="241">
        <f>ROUND(I129*H129,2)</f>
        <v>0</v>
      </c>
      <c r="BL129" s="18" t="s">
        <v>165</v>
      </c>
      <c r="BM129" s="240" t="s">
        <v>2286</v>
      </c>
    </row>
    <row r="130" s="2" customFormat="1" ht="24.15" customHeight="1">
      <c r="A130" s="39"/>
      <c r="B130" s="40"/>
      <c r="C130" s="228" t="s">
        <v>87</v>
      </c>
      <c r="D130" s="228" t="s">
        <v>161</v>
      </c>
      <c r="E130" s="229" t="s">
        <v>2287</v>
      </c>
      <c r="F130" s="230" t="s">
        <v>2288</v>
      </c>
      <c r="G130" s="231" t="s">
        <v>164</v>
      </c>
      <c r="H130" s="232">
        <v>20.303000000000001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42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165</v>
      </c>
      <c r="AT130" s="240" t="s">
        <v>161</v>
      </c>
      <c r="AU130" s="240" t="s">
        <v>87</v>
      </c>
      <c r="AY130" s="18" t="s">
        <v>158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85</v>
      </c>
      <c r="BK130" s="241">
        <f>ROUND(I130*H130,2)</f>
        <v>0</v>
      </c>
      <c r="BL130" s="18" t="s">
        <v>165</v>
      </c>
      <c r="BM130" s="240" t="s">
        <v>2289</v>
      </c>
    </row>
    <row r="131" s="2" customFormat="1" ht="24.15" customHeight="1">
      <c r="A131" s="39"/>
      <c r="B131" s="40"/>
      <c r="C131" s="228" t="s">
        <v>159</v>
      </c>
      <c r="D131" s="228" t="s">
        <v>161</v>
      </c>
      <c r="E131" s="229" t="s">
        <v>2055</v>
      </c>
      <c r="F131" s="230" t="s">
        <v>2056</v>
      </c>
      <c r="G131" s="231" t="s">
        <v>164</v>
      </c>
      <c r="H131" s="232">
        <v>20.303000000000001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42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165</v>
      </c>
      <c r="AT131" s="240" t="s">
        <v>161</v>
      </c>
      <c r="AU131" s="240" t="s">
        <v>87</v>
      </c>
      <c r="AY131" s="18" t="s">
        <v>158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85</v>
      </c>
      <c r="BK131" s="241">
        <f>ROUND(I131*H131,2)</f>
        <v>0</v>
      </c>
      <c r="BL131" s="18" t="s">
        <v>165</v>
      </c>
      <c r="BM131" s="240" t="s">
        <v>2290</v>
      </c>
    </row>
    <row r="132" s="2" customFormat="1" ht="24.15" customHeight="1">
      <c r="A132" s="39"/>
      <c r="B132" s="40"/>
      <c r="C132" s="228" t="s">
        <v>165</v>
      </c>
      <c r="D132" s="228" t="s">
        <v>161</v>
      </c>
      <c r="E132" s="229" t="s">
        <v>2291</v>
      </c>
      <c r="F132" s="230" t="s">
        <v>2292</v>
      </c>
      <c r="G132" s="231" t="s">
        <v>164</v>
      </c>
      <c r="H132" s="232">
        <v>203.03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42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165</v>
      </c>
      <c r="AT132" s="240" t="s">
        <v>161</v>
      </c>
      <c r="AU132" s="240" t="s">
        <v>87</v>
      </c>
      <c r="AY132" s="18" t="s">
        <v>158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165</v>
      </c>
      <c r="BM132" s="240" t="s">
        <v>2293</v>
      </c>
    </row>
    <row r="133" s="13" customFormat="1">
      <c r="A133" s="13"/>
      <c r="B133" s="242"/>
      <c r="C133" s="243"/>
      <c r="D133" s="244" t="s">
        <v>167</v>
      </c>
      <c r="E133" s="243"/>
      <c r="F133" s="246" t="s">
        <v>2294</v>
      </c>
      <c r="G133" s="243"/>
      <c r="H133" s="247">
        <v>203.03</v>
      </c>
      <c r="I133" s="248"/>
      <c r="J133" s="243"/>
      <c r="K133" s="243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167</v>
      </c>
      <c r="AU133" s="253" t="s">
        <v>87</v>
      </c>
      <c r="AV133" s="13" t="s">
        <v>87</v>
      </c>
      <c r="AW133" s="13" t="s">
        <v>4</v>
      </c>
      <c r="AX133" s="13" t="s">
        <v>85</v>
      </c>
      <c r="AY133" s="253" t="s">
        <v>158</v>
      </c>
    </row>
    <row r="134" s="2" customFormat="1" ht="24.15" customHeight="1">
      <c r="A134" s="39"/>
      <c r="B134" s="40"/>
      <c r="C134" s="228" t="s">
        <v>188</v>
      </c>
      <c r="D134" s="228" t="s">
        <v>161</v>
      </c>
      <c r="E134" s="229" t="s">
        <v>2295</v>
      </c>
      <c r="F134" s="230" t="s">
        <v>2296</v>
      </c>
      <c r="G134" s="231" t="s">
        <v>164</v>
      </c>
      <c r="H134" s="232">
        <v>20.303000000000001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42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165</v>
      </c>
      <c r="AT134" s="240" t="s">
        <v>161</v>
      </c>
      <c r="AU134" s="240" t="s">
        <v>87</v>
      </c>
      <c r="AY134" s="18" t="s">
        <v>158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85</v>
      </c>
      <c r="BK134" s="241">
        <f>ROUND(I134*H134,2)</f>
        <v>0</v>
      </c>
      <c r="BL134" s="18" t="s">
        <v>165</v>
      </c>
      <c r="BM134" s="240" t="s">
        <v>2297</v>
      </c>
    </row>
    <row r="135" s="2" customFormat="1" ht="24.15" customHeight="1">
      <c r="A135" s="39"/>
      <c r="B135" s="40"/>
      <c r="C135" s="228" t="s">
        <v>183</v>
      </c>
      <c r="D135" s="228" t="s">
        <v>161</v>
      </c>
      <c r="E135" s="229" t="s">
        <v>2066</v>
      </c>
      <c r="F135" s="230" t="s">
        <v>2067</v>
      </c>
      <c r="G135" s="231" t="s">
        <v>387</v>
      </c>
      <c r="H135" s="232">
        <v>20.303000000000001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42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165</v>
      </c>
      <c r="AT135" s="240" t="s">
        <v>161</v>
      </c>
      <c r="AU135" s="240" t="s">
        <v>87</v>
      </c>
      <c r="AY135" s="18" t="s">
        <v>158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85</v>
      </c>
      <c r="BK135" s="241">
        <f>ROUND(I135*H135,2)</f>
        <v>0</v>
      </c>
      <c r="BL135" s="18" t="s">
        <v>165</v>
      </c>
      <c r="BM135" s="240" t="s">
        <v>2298</v>
      </c>
    </row>
    <row r="136" s="2" customFormat="1" ht="14.4" customHeight="1">
      <c r="A136" s="39"/>
      <c r="B136" s="40"/>
      <c r="C136" s="228" t="s">
        <v>199</v>
      </c>
      <c r="D136" s="228" t="s">
        <v>161</v>
      </c>
      <c r="E136" s="229" t="s">
        <v>2299</v>
      </c>
      <c r="F136" s="230" t="s">
        <v>2300</v>
      </c>
      <c r="G136" s="231" t="s">
        <v>164</v>
      </c>
      <c r="H136" s="232">
        <v>20.303000000000001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42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165</v>
      </c>
      <c r="AT136" s="240" t="s">
        <v>161</v>
      </c>
      <c r="AU136" s="240" t="s">
        <v>87</v>
      </c>
      <c r="AY136" s="18" t="s">
        <v>158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85</v>
      </c>
      <c r="BK136" s="241">
        <f>ROUND(I136*H136,2)</f>
        <v>0</v>
      </c>
      <c r="BL136" s="18" t="s">
        <v>165</v>
      </c>
      <c r="BM136" s="240" t="s">
        <v>2301</v>
      </c>
    </row>
    <row r="137" s="2" customFormat="1" ht="24.15" customHeight="1">
      <c r="A137" s="39"/>
      <c r="B137" s="40"/>
      <c r="C137" s="228" t="s">
        <v>203</v>
      </c>
      <c r="D137" s="228" t="s">
        <v>161</v>
      </c>
      <c r="E137" s="229" t="s">
        <v>2070</v>
      </c>
      <c r="F137" s="230" t="s">
        <v>2302</v>
      </c>
      <c r="G137" s="231" t="s">
        <v>164</v>
      </c>
      <c r="H137" s="232">
        <v>20.303000000000001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42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165</v>
      </c>
      <c r="AT137" s="240" t="s">
        <v>161</v>
      </c>
      <c r="AU137" s="240" t="s">
        <v>87</v>
      </c>
      <c r="AY137" s="18" t="s">
        <v>158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85</v>
      </c>
      <c r="BK137" s="241">
        <f>ROUND(I137*H137,2)</f>
        <v>0</v>
      </c>
      <c r="BL137" s="18" t="s">
        <v>165</v>
      </c>
      <c r="BM137" s="240" t="s">
        <v>2303</v>
      </c>
    </row>
    <row r="138" s="2" customFormat="1" ht="14.4" customHeight="1">
      <c r="A138" s="39"/>
      <c r="B138" s="40"/>
      <c r="C138" s="290" t="s">
        <v>184</v>
      </c>
      <c r="D138" s="290" t="s">
        <v>290</v>
      </c>
      <c r="E138" s="291" t="s">
        <v>2304</v>
      </c>
      <c r="F138" s="292" t="s">
        <v>2305</v>
      </c>
      <c r="G138" s="293" t="s">
        <v>387</v>
      </c>
      <c r="H138" s="294">
        <v>36.545000000000002</v>
      </c>
      <c r="I138" s="295"/>
      <c r="J138" s="296">
        <f>ROUND(I138*H138,2)</f>
        <v>0</v>
      </c>
      <c r="K138" s="297"/>
      <c r="L138" s="298"/>
      <c r="M138" s="299" t="s">
        <v>1</v>
      </c>
      <c r="N138" s="300" t="s">
        <v>42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203</v>
      </c>
      <c r="AT138" s="240" t="s">
        <v>290</v>
      </c>
      <c r="AU138" s="240" t="s">
        <v>87</v>
      </c>
      <c r="AY138" s="18" t="s">
        <v>158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85</v>
      </c>
      <c r="BK138" s="241">
        <f>ROUND(I138*H138,2)</f>
        <v>0</v>
      </c>
      <c r="BL138" s="18" t="s">
        <v>165</v>
      </c>
      <c r="BM138" s="240" t="s">
        <v>2306</v>
      </c>
    </row>
    <row r="139" s="13" customFormat="1">
      <c r="A139" s="13"/>
      <c r="B139" s="242"/>
      <c r="C139" s="243"/>
      <c r="D139" s="244" t="s">
        <v>167</v>
      </c>
      <c r="E139" s="245" t="s">
        <v>1</v>
      </c>
      <c r="F139" s="246" t="s">
        <v>2307</v>
      </c>
      <c r="G139" s="243"/>
      <c r="H139" s="247">
        <v>20.303000000000001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167</v>
      </c>
      <c r="AU139" s="253" t="s">
        <v>87</v>
      </c>
      <c r="AV139" s="13" t="s">
        <v>87</v>
      </c>
      <c r="AW139" s="13" t="s">
        <v>33</v>
      </c>
      <c r="AX139" s="13" t="s">
        <v>77</v>
      </c>
      <c r="AY139" s="253" t="s">
        <v>158</v>
      </c>
    </row>
    <row r="140" s="15" customFormat="1">
      <c r="A140" s="15"/>
      <c r="B140" s="268"/>
      <c r="C140" s="269"/>
      <c r="D140" s="244" t="s">
        <v>167</v>
      </c>
      <c r="E140" s="270" t="s">
        <v>1</v>
      </c>
      <c r="F140" s="271" t="s">
        <v>179</v>
      </c>
      <c r="G140" s="269"/>
      <c r="H140" s="272">
        <v>20.303000000000001</v>
      </c>
      <c r="I140" s="273"/>
      <c r="J140" s="269"/>
      <c r="K140" s="269"/>
      <c r="L140" s="274"/>
      <c r="M140" s="275"/>
      <c r="N140" s="276"/>
      <c r="O140" s="276"/>
      <c r="P140" s="276"/>
      <c r="Q140" s="276"/>
      <c r="R140" s="276"/>
      <c r="S140" s="276"/>
      <c r="T140" s="27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8" t="s">
        <v>167</v>
      </c>
      <c r="AU140" s="278" t="s">
        <v>87</v>
      </c>
      <c r="AV140" s="15" t="s">
        <v>165</v>
      </c>
      <c r="AW140" s="15" t="s">
        <v>33</v>
      </c>
      <c r="AX140" s="15" t="s">
        <v>85</v>
      </c>
      <c r="AY140" s="278" t="s">
        <v>158</v>
      </c>
    </row>
    <row r="141" s="13" customFormat="1">
      <c r="A141" s="13"/>
      <c r="B141" s="242"/>
      <c r="C141" s="243"/>
      <c r="D141" s="244" t="s">
        <v>167</v>
      </c>
      <c r="E141" s="243"/>
      <c r="F141" s="246" t="s">
        <v>2308</v>
      </c>
      <c r="G141" s="243"/>
      <c r="H141" s="247">
        <v>36.545000000000002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167</v>
      </c>
      <c r="AU141" s="253" t="s">
        <v>87</v>
      </c>
      <c r="AV141" s="13" t="s">
        <v>87</v>
      </c>
      <c r="AW141" s="13" t="s">
        <v>4</v>
      </c>
      <c r="AX141" s="13" t="s">
        <v>85</v>
      </c>
      <c r="AY141" s="253" t="s">
        <v>158</v>
      </c>
    </row>
    <row r="142" s="2" customFormat="1" ht="24.15" customHeight="1">
      <c r="A142" s="39"/>
      <c r="B142" s="40"/>
      <c r="C142" s="228" t="s">
        <v>210</v>
      </c>
      <c r="D142" s="228" t="s">
        <v>161</v>
      </c>
      <c r="E142" s="229" t="s">
        <v>2086</v>
      </c>
      <c r="F142" s="230" t="s">
        <v>2309</v>
      </c>
      <c r="G142" s="231" t="s">
        <v>195</v>
      </c>
      <c r="H142" s="232">
        <v>50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42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165</v>
      </c>
      <c r="AT142" s="240" t="s">
        <v>161</v>
      </c>
      <c r="AU142" s="240" t="s">
        <v>87</v>
      </c>
      <c r="AY142" s="18" t="s">
        <v>158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85</v>
      </c>
      <c r="BK142" s="241">
        <f>ROUND(I142*H142,2)</f>
        <v>0</v>
      </c>
      <c r="BL142" s="18" t="s">
        <v>165</v>
      </c>
      <c r="BM142" s="240" t="s">
        <v>2310</v>
      </c>
    </row>
    <row r="143" s="12" customFormat="1" ht="22.8" customHeight="1">
      <c r="A143" s="12"/>
      <c r="B143" s="212"/>
      <c r="C143" s="213"/>
      <c r="D143" s="214" t="s">
        <v>76</v>
      </c>
      <c r="E143" s="226" t="s">
        <v>184</v>
      </c>
      <c r="F143" s="226" t="s">
        <v>792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SUM(P144:P154)</f>
        <v>0</v>
      </c>
      <c r="Q143" s="220"/>
      <c r="R143" s="221">
        <f>SUM(R144:R154)</f>
        <v>0.00024500000000000005</v>
      </c>
      <c r="S143" s="220"/>
      <c r="T143" s="222">
        <f>SUM(T144:T154)</f>
        <v>139.8211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85</v>
      </c>
      <c r="AT143" s="224" t="s">
        <v>76</v>
      </c>
      <c r="AU143" s="224" t="s">
        <v>85</v>
      </c>
      <c r="AY143" s="223" t="s">
        <v>158</v>
      </c>
      <c r="BK143" s="225">
        <f>SUM(BK144:BK154)</f>
        <v>0</v>
      </c>
    </row>
    <row r="144" s="2" customFormat="1" ht="24.15" customHeight="1">
      <c r="A144" s="39"/>
      <c r="B144" s="40"/>
      <c r="C144" s="228" t="s">
        <v>216</v>
      </c>
      <c r="D144" s="228" t="s">
        <v>161</v>
      </c>
      <c r="E144" s="229" t="s">
        <v>1008</v>
      </c>
      <c r="F144" s="230" t="s">
        <v>2311</v>
      </c>
      <c r="G144" s="231" t="s">
        <v>298</v>
      </c>
      <c r="H144" s="232">
        <v>1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42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165</v>
      </c>
      <c r="AT144" s="240" t="s">
        <v>161</v>
      </c>
      <c r="AU144" s="240" t="s">
        <v>87</v>
      </c>
      <c r="AY144" s="18" t="s">
        <v>158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85</v>
      </c>
      <c r="BK144" s="241">
        <f>ROUND(I144*H144,2)</f>
        <v>0</v>
      </c>
      <c r="BL144" s="18" t="s">
        <v>165</v>
      </c>
      <c r="BM144" s="240" t="s">
        <v>2312</v>
      </c>
    </row>
    <row r="145" s="2" customFormat="1" ht="24.15" customHeight="1">
      <c r="A145" s="39"/>
      <c r="B145" s="40"/>
      <c r="C145" s="228" t="s">
        <v>220</v>
      </c>
      <c r="D145" s="228" t="s">
        <v>161</v>
      </c>
      <c r="E145" s="229" t="s">
        <v>2313</v>
      </c>
      <c r="F145" s="230" t="s">
        <v>2314</v>
      </c>
      <c r="G145" s="231" t="s">
        <v>387</v>
      </c>
      <c r="H145" s="232">
        <v>1.5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42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1</v>
      </c>
      <c r="T145" s="239">
        <f>S145*H145</f>
        <v>1.5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165</v>
      </c>
      <c r="AT145" s="240" t="s">
        <v>161</v>
      </c>
      <c r="AU145" s="240" t="s">
        <v>87</v>
      </c>
      <c r="AY145" s="18" t="s">
        <v>158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85</v>
      </c>
      <c r="BK145" s="241">
        <f>ROUND(I145*H145,2)</f>
        <v>0</v>
      </c>
      <c r="BL145" s="18" t="s">
        <v>165</v>
      </c>
      <c r="BM145" s="240" t="s">
        <v>2315</v>
      </c>
    </row>
    <row r="146" s="2" customFormat="1" ht="24.15" customHeight="1">
      <c r="A146" s="39"/>
      <c r="B146" s="40"/>
      <c r="C146" s="228" t="s">
        <v>227</v>
      </c>
      <c r="D146" s="228" t="s">
        <v>161</v>
      </c>
      <c r="E146" s="229" t="s">
        <v>2316</v>
      </c>
      <c r="F146" s="230" t="s">
        <v>2317</v>
      </c>
      <c r="G146" s="231" t="s">
        <v>164</v>
      </c>
      <c r="H146" s="232">
        <v>135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42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0.65000000000000002</v>
      </c>
      <c r="T146" s="239">
        <f>S146*H146</f>
        <v>87.75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165</v>
      </c>
      <c r="AT146" s="240" t="s">
        <v>161</v>
      </c>
      <c r="AU146" s="240" t="s">
        <v>87</v>
      </c>
      <c r="AY146" s="18" t="s">
        <v>158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85</v>
      </c>
      <c r="BK146" s="241">
        <f>ROUND(I146*H146,2)</f>
        <v>0</v>
      </c>
      <c r="BL146" s="18" t="s">
        <v>165</v>
      </c>
      <c r="BM146" s="240" t="s">
        <v>2318</v>
      </c>
    </row>
    <row r="147" s="2" customFormat="1" ht="24.15" customHeight="1">
      <c r="A147" s="39"/>
      <c r="B147" s="40"/>
      <c r="C147" s="228" t="s">
        <v>236</v>
      </c>
      <c r="D147" s="228" t="s">
        <v>161</v>
      </c>
      <c r="E147" s="229" t="s">
        <v>2319</v>
      </c>
      <c r="F147" s="230" t="s">
        <v>2320</v>
      </c>
      <c r="G147" s="231" t="s">
        <v>164</v>
      </c>
      <c r="H147" s="232">
        <v>2.4500000000000002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42</v>
      </c>
      <c r="O147" s="92"/>
      <c r="P147" s="238">
        <f>O147*H147</f>
        <v>0</v>
      </c>
      <c r="Q147" s="238">
        <v>0.00010000000000000001</v>
      </c>
      <c r="R147" s="238">
        <f>Q147*H147</f>
        <v>0.00024500000000000005</v>
      </c>
      <c r="S147" s="238">
        <v>2.4100000000000001</v>
      </c>
      <c r="T147" s="239">
        <f>S147*H147</f>
        <v>5.9045000000000005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165</v>
      </c>
      <c r="AT147" s="240" t="s">
        <v>161</v>
      </c>
      <c r="AU147" s="240" t="s">
        <v>87</v>
      </c>
      <c r="AY147" s="18" t="s">
        <v>158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85</v>
      </c>
      <c r="BK147" s="241">
        <f>ROUND(I147*H147,2)</f>
        <v>0</v>
      </c>
      <c r="BL147" s="18" t="s">
        <v>165</v>
      </c>
      <c r="BM147" s="240" t="s">
        <v>2321</v>
      </c>
    </row>
    <row r="148" s="13" customFormat="1">
      <c r="A148" s="13"/>
      <c r="B148" s="242"/>
      <c r="C148" s="243"/>
      <c r="D148" s="244" t="s">
        <v>167</v>
      </c>
      <c r="E148" s="245" t="s">
        <v>1</v>
      </c>
      <c r="F148" s="246" t="s">
        <v>2322</v>
      </c>
      <c r="G148" s="243"/>
      <c r="H148" s="247">
        <v>2.4500000000000002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167</v>
      </c>
      <c r="AU148" s="253" t="s">
        <v>87</v>
      </c>
      <c r="AV148" s="13" t="s">
        <v>87</v>
      </c>
      <c r="AW148" s="13" t="s">
        <v>33</v>
      </c>
      <c r="AX148" s="13" t="s">
        <v>85</v>
      </c>
      <c r="AY148" s="253" t="s">
        <v>158</v>
      </c>
    </row>
    <row r="149" s="2" customFormat="1" ht="24.15" customHeight="1">
      <c r="A149" s="39"/>
      <c r="B149" s="40"/>
      <c r="C149" s="228" t="s">
        <v>8</v>
      </c>
      <c r="D149" s="228" t="s">
        <v>161</v>
      </c>
      <c r="E149" s="229" t="s">
        <v>2323</v>
      </c>
      <c r="F149" s="230" t="s">
        <v>2324</v>
      </c>
      <c r="G149" s="231" t="s">
        <v>164</v>
      </c>
      <c r="H149" s="232">
        <v>20.303000000000001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42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2.2000000000000002</v>
      </c>
      <c r="T149" s="239">
        <f>S149*H149</f>
        <v>44.666600000000003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165</v>
      </c>
      <c r="AT149" s="240" t="s">
        <v>161</v>
      </c>
      <c r="AU149" s="240" t="s">
        <v>87</v>
      </c>
      <c r="AY149" s="18" t="s">
        <v>158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85</v>
      </c>
      <c r="BK149" s="241">
        <f>ROUND(I149*H149,2)</f>
        <v>0</v>
      </c>
      <c r="BL149" s="18" t="s">
        <v>165</v>
      </c>
      <c r="BM149" s="240" t="s">
        <v>2325</v>
      </c>
    </row>
    <row r="150" s="13" customFormat="1">
      <c r="A150" s="13"/>
      <c r="B150" s="242"/>
      <c r="C150" s="243"/>
      <c r="D150" s="244" t="s">
        <v>167</v>
      </c>
      <c r="E150" s="245" t="s">
        <v>1</v>
      </c>
      <c r="F150" s="246" t="s">
        <v>2326</v>
      </c>
      <c r="G150" s="243"/>
      <c r="H150" s="247">
        <v>8.4600000000000009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167</v>
      </c>
      <c r="AU150" s="253" t="s">
        <v>87</v>
      </c>
      <c r="AV150" s="13" t="s">
        <v>87</v>
      </c>
      <c r="AW150" s="13" t="s">
        <v>33</v>
      </c>
      <c r="AX150" s="13" t="s">
        <v>77</v>
      </c>
      <c r="AY150" s="253" t="s">
        <v>158</v>
      </c>
    </row>
    <row r="151" s="13" customFormat="1">
      <c r="A151" s="13"/>
      <c r="B151" s="242"/>
      <c r="C151" s="243"/>
      <c r="D151" s="244" t="s">
        <v>167</v>
      </c>
      <c r="E151" s="245" t="s">
        <v>1</v>
      </c>
      <c r="F151" s="246" t="s">
        <v>2327</v>
      </c>
      <c r="G151" s="243"/>
      <c r="H151" s="247">
        <v>2.1869999999999998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167</v>
      </c>
      <c r="AU151" s="253" t="s">
        <v>87</v>
      </c>
      <c r="AV151" s="13" t="s">
        <v>87</v>
      </c>
      <c r="AW151" s="13" t="s">
        <v>33</v>
      </c>
      <c r="AX151" s="13" t="s">
        <v>77</v>
      </c>
      <c r="AY151" s="253" t="s">
        <v>158</v>
      </c>
    </row>
    <row r="152" s="13" customFormat="1">
      <c r="A152" s="13"/>
      <c r="B152" s="242"/>
      <c r="C152" s="243"/>
      <c r="D152" s="244" t="s">
        <v>167</v>
      </c>
      <c r="E152" s="245" t="s">
        <v>1</v>
      </c>
      <c r="F152" s="246" t="s">
        <v>2328</v>
      </c>
      <c r="G152" s="243"/>
      <c r="H152" s="247">
        <v>1.0800000000000001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167</v>
      </c>
      <c r="AU152" s="253" t="s">
        <v>87</v>
      </c>
      <c r="AV152" s="13" t="s">
        <v>87</v>
      </c>
      <c r="AW152" s="13" t="s">
        <v>33</v>
      </c>
      <c r="AX152" s="13" t="s">
        <v>77</v>
      </c>
      <c r="AY152" s="253" t="s">
        <v>158</v>
      </c>
    </row>
    <row r="153" s="13" customFormat="1">
      <c r="A153" s="13"/>
      <c r="B153" s="242"/>
      <c r="C153" s="243"/>
      <c r="D153" s="244" t="s">
        <v>167</v>
      </c>
      <c r="E153" s="245" t="s">
        <v>1</v>
      </c>
      <c r="F153" s="246" t="s">
        <v>2329</v>
      </c>
      <c r="G153" s="243"/>
      <c r="H153" s="247">
        <v>8.5760000000000005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167</v>
      </c>
      <c r="AU153" s="253" t="s">
        <v>87</v>
      </c>
      <c r="AV153" s="13" t="s">
        <v>87</v>
      </c>
      <c r="AW153" s="13" t="s">
        <v>33</v>
      </c>
      <c r="AX153" s="13" t="s">
        <v>77</v>
      </c>
      <c r="AY153" s="253" t="s">
        <v>158</v>
      </c>
    </row>
    <row r="154" s="15" customFormat="1">
      <c r="A154" s="15"/>
      <c r="B154" s="268"/>
      <c r="C154" s="269"/>
      <c r="D154" s="244" t="s">
        <v>167</v>
      </c>
      <c r="E154" s="270" t="s">
        <v>1</v>
      </c>
      <c r="F154" s="271" t="s">
        <v>179</v>
      </c>
      <c r="G154" s="269"/>
      <c r="H154" s="272">
        <v>20.303000000000001</v>
      </c>
      <c r="I154" s="273"/>
      <c r="J154" s="269"/>
      <c r="K154" s="269"/>
      <c r="L154" s="274"/>
      <c r="M154" s="275"/>
      <c r="N154" s="276"/>
      <c r="O154" s="276"/>
      <c r="P154" s="276"/>
      <c r="Q154" s="276"/>
      <c r="R154" s="276"/>
      <c r="S154" s="276"/>
      <c r="T154" s="27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8" t="s">
        <v>167</v>
      </c>
      <c r="AU154" s="278" t="s">
        <v>87</v>
      </c>
      <c r="AV154" s="15" t="s">
        <v>165</v>
      </c>
      <c r="AW154" s="15" t="s">
        <v>33</v>
      </c>
      <c r="AX154" s="15" t="s">
        <v>85</v>
      </c>
      <c r="AY154" s="278" t="s">
        <v>158</v>
      </c>
    </row>
    <row r="155" s="12" customFormat="1" ht="22.8" customHeight="1">
      <c r="A155" s="12"/>
      <c r="B155" s="212"/>
      <c r="C155" s="213"/>
      <c r="D155" s="214" t="s">
        <v>76</v>
      </c>
      <c r="E155" s="226" t="s">
        <v>393</v>
      </c>
      <c r="F155" s="226" t="s">
        <v>394</v>
      </c>
      <c r="G155" s="213"/>
      <c r="H155" s="213"/>
      <c r="I155" s="216"/>
      <c r="J155" s="227">
        <f>BK155</f>
        <v>0</v>
      </c>
      <c r="K155" s="213"/>
      <c r="L155" s="218"/>
      <c r="M155" s="219"/>
      <c r="N155" s="220"/>
      <c r="O155" s="220"/>
      <c r="P155" s="221">
        <f>SUM(P156:P168)</f>
        <v>0</v>
      </c>
      <c r="Q155" s="220"/>
      <c r="R155" s="221">
        <f>SUM(R156:R168)</f>
        <v>0</v>
      </c>
      <c r="S155" s="220"/>
      <c r="T155" s="222">
        <f>SUM(T156:T168)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85</v>
      </c>
      <c r="AT155" s="224" t="s">
        <v>76</v>
      </c>
      <c r="AU155" s="224" t="s">
        <v>85</v>
      </c>
      <c r="AY155" s="223" t="s">
        <v>158</v>
      </c>
      <c r="BK155" s="225">
        <f>SUM(BK156:BK168)</f>
        <v>0</v>
      </c>
    </row>
    <row r="156" s="2" customFormat="1" ht="24.15" customHeight="1">
      <c r="A156" s="39"/>
      <c r="B156" s="40"/>
      <c r="C156" s="228" t="s">
        <v>249</v>
      </c>
      <c r="D156" s="228" t="s">
        <v>161</v>
      </c>
      <c r="E156" s="229" t="s">
        <v>2330</v>
      </c>
      <c r="F156" s="230" t="s">
        <v>2331</v>
      </c>
      <c r="G156" s="231" t="s">
        <v>387</v>
      </c>
      <c r="H156" s="232">
        <v>140.58500000000001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42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165</v>
      </c>
      <c r="AT156" s="240" t="s">
        <v>161</v>
      </c>
      <c r="AU156" s="240" t="s">
        <v>87</v>
      </c>
      <c r="AY156" s="18" t="s">
        <v>158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85</v>
      </c>
      <c r="BK156" s="241">
        <f>ROUND(I156*H156,2)</f>
        <v>0</v>
      </c>
      <c r="BL156" s="18" t="s">
        <v>165</v>
      </c>
      <c r="BM156" s="240" t="s">
        <v>2332</v>
      </c>
    </row>
    <row r="157" s="2" customFormat="1" ht="24.15" customHeight="1">
      <c r="A157" s="39"/>
      <c r="B157" s="40"/>
      <c r="C157" s="228" t="s">
        <v>259</v>
      </c>
      <c r="D157" s="228" t="s">
        <v>161</v>
      </c>
      <c r="E157" s="229" t="s">
        <v>2333</v>
      </c>
      <c r="F157" s="230" t="s">
        <v>2334</v>
      </c>
      <c r="G157" s="231" t="s">
        <v>387</v>
      </c>
      <c r="H157" s="232">
        <v>2671.1149999999998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42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165</v>
      </c>
      <c r="AT157" s="240" t="s">
        <v>161</v>
      </c>
      <c r="AU157" s="240" t="s">
        <v>87</v>
      </c>
      <c r="AY157" s="18" t="s">
        <v>158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85</v>
      </c>
      <c r="BK157" s="241">
        <f>ROUND(I157*H157,2)</f>
        <v>0</v>
      </c>
      <c r="BL157" s="18" t="s">
        <v>165</v>
      </c>
      <c r="BM157" s="240" t="s">
        <v>2335</v>
      </c>
    </row>
    <row r="158" s="13" customFormat="1">
      <c r="A158" s="13"/>
      <c r="B158" s="242"/>
      <c r="C158" s="243"/>
      <c r="D158" s="244" t="s">
        <v>167</v>
      </c>
      <c r="E158" s="243"/>
      <c r="F158" s="246" t="s">
        <v>2336</v>
      </c>
      <c r="G158" s="243"/>
      <c r="H158" s="247">
        <v>2671.1149999999998</v>
      </c>
      <c r="I158" s="248"/>
      <c r="J158" s="243"/>
      <c r="K158" s="243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167</v>
      </c>
      <c r="AU158" s="253" t="s">
        <v>87</v>
      </c>
      <c r="AV158" s="13" t="s">
        <v>87</v>
      </c>
      <c r="AW158" s="13" t="s">
        <v>4</v>
      </c>
      <c r="AX158" s="13" t="s">
        <v>85</v>
      </c>
      <c r="AY158" s="253" t="s">
        <v>158</v>
      </c>
    </row>
    <row r="159" s="2" customFormat="1" ht="14.4" customHeight="1">
      <c r="A159" s="39"/>
      <c r="B159" s="40"/>
      <c r="C159" s="228" t="s">
        <v>269</v>
      </c>
      <c r="D159" s="228" t="s">
        <v>161</v>
      </c>
      <c r="E159" s="229" t="s">
        <v>2337</v>
      </c>
      <c r="F159" s="230" t="s">
        <v>2338</v>
      </c>
      <c r="G159" s="231" t="s">
        <v>387</v>
      </c>
      <c r="H159" s="232">
        <v>140.58500000000001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42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165</v>
      </c>
      <c r="AT159" s="240" t="s">
        <v>161</v>
      </c>
      <c r="AU159" s="240" t="s">
        <v>87</v>
      </c>
      <c r="AY159" s="18" t="s">
        <v>158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85</v>
      </c>
      <c r="BK159" s="241">
        <f>ROUND(I159*H159,2)</f>
        <v>0</v>
      </c>
      <c r="BL159" s="18" t="s">
        <v>165</v>
      </c>
      <c r="BM159" s="240" t="s">
        <v>2339</v>
      </c>
    </row>
    <row r="160" s="2" customFormat="1" ht="24.15" customHeight="1">
      <c r="A160" s="39"/>
      <c r="B160" s="40"/>
      <c r="C160" s="228" t="s">
        <v>276</v>
      </c>
      <c r="D160" s="228" t="s">
        <v>161</v>
      </c>
      <c r="E160" s="229" t="s">
        <v>414</v>
      </c>
      <c r="F160" s="230" t="s">
        <v>415</v>
      </c>
      <c r="G160" s="231" t="s">
        <v>387</v>
      </c>
      <c r="H160" s="232">
        <v>7.5800000000000001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42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165</v>
      </c>
      <c r="AT160" s="240" t="s">
        <v>161</v>
      </c>
      <c r="AU160" s="240" t="s">
        <v>87</v>
      </c>
      <c r="AY160" s="18" t="s">
        <v>158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85</v>
      </c>
      <c r="BK160" s="241">
        <f>ROUND(I160*H160,2)</f>
        <v>0</v>
      </c>
      <c r="BL160" s="18" t="s">
        <v>165</v>
      </c>
      <c r="BM160" s="240" t="s">
        <v>2340</v>
      </c>
    </row>
    <row r="161" s="2" customFormat="1" ht="24.15" customHeight="1">
      <c r="A161" s="39"/>
      <c r="B161" s="40"/>
      <c r="C161" s="228" t="s">
        <v>282</v>
      </c>
      <c r="D161" s="228" t="s">
        <v>161</v>
      </c>
      <c r="E161" s="229" t="s">
        <v>2341</v>
      </c>
      <c r="F161" s="230" t="s">
        <v>2342</v>
      </c>
      <c r="G161" s="231" t="s">
        <v>387</v>
      </c>
      <c r="H161" s="232">
        <v>0.76400000000000001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42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165</v>
      </c>
      <c r="AT161" s="240" t="s">
        <v>161</v>
      </c>
      <c r="AU161" s="240" t="s">
        <v>87</v>
      </c>
      <c r="AY161" s="18" t="s">
        <v>158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85</v>
      </c>
      <c r="BK161" s="241">
        <f>ROUND(I161*H161,2)</f>
        <v>0</v>
      </c>
      <c r="BL161" s="18" t="s">
        <v>165</v>
      </c>
      <c r="BM161" s="240" t="s">
        <v>2343</v>
      </c>
    </row>
    <row r="162" s="2" customFormat="1" ht="37.8" customHeight="1">
      <c r="A162" s="39"/>
      <c r="B162" s="40"/>
      <c r="C162" s="228" t="s">
        <v>7</v>
      </c>
      <c r="D162" s="228" t="s">
        <v>161</v>
      </c>
      <c r="E162" s="229" t="s">
        <v>2344</v>
      </c>
      <c r="F162" s="230" t="s">
        <v>2345</v>
      </c>
      <c r="G162" s="231" t="s">
        <v>387</v>
      </c>
      <c r="H162" s="232">
        <v>1.5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42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165</v>
      </c>
      <c r="AT162" s="240" t="s">
        <v>161</v>
      </c>
      <c r="AU162" s="240" t="s">
        <v>87</v>
      </c>
      <c r="AY162" s="18" t="s">
        <v>158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85</v>
      </c>
      <c r="BK162" s="241">
        <f>ROUND(I162*H162,2)</f>
        <v>0</v>
      </c>
      <c r="BL162" s="18" t="s">
        <v>165</v>
      </c>
      <c r="BM162" s="240" t="s">
        <v>2346</v>
      </c>
    </row>
    <row r="163" s="2" customFormat="1" ht="49.05" customHeight="1">
      <c r="A163" s="39"/>
      <c r="B163" s="40"/>
      <c r="C163" s="228" t="s">
        <v>289</v>
      </c>
      <c r="D163" s="228" t="s">
        <v>161</v>
      </c>
      <c r="E163" s="229" t="s">
        <v>2347</v>
      </c>
      <c r="F163" s="230" t="s">
        <v>397</v>
      </c>
      <c r="G163" s="231" t="s">
        <v>387</v>
      </c>
      <c r="H163" s="232">
        <v>0.10000000000000001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42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165</v>
      </c>
      <c r="AT163" s="240" t="s">
        <v>161</v>
      </c>
      <c r="AU163" s="240" t="s">
        <v>87</v>
      </c>
      <c r="AY163" s="18" t="s">
        <v>158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85</v>
      </c>
      <c r="BK163" s="241">
        <f>ROUND(I163*H163,2)</f>
        <v>0</v>
      </c>
      <c r="BL163" s="18" t="s">
        <v>165</v>
      </c>
      <c r="BM163" s="240" t="s">
        <v>2348</v>
      </c>
    </row>
    <row r="164" s="2" customFormat="1" ht="37.8" customHeight="1">
      <c r="A164" s="39"/>
      <c r="B164" s="40"/>
      <c r="C164" s="228" t="s">
        <v>295</v>
      </c>
      <c r="D164" s="228" t="s">
        <v>161</v>
      </c>
      <c r="E164" s="229" t="s">
        <v>2349</v>
      </c>
      <c r="F164" s="230" t="s">
        <v>2350</v>
      </c>
      <c r="G164" s="231" t="s">
        <v>387</v>
      </c>
      <c r="H164" s="232">
        <v>5.9050000000000002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42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165</v>
      </c>
      <c r="AT164" s="240" t="s">
        <v>161</v>
      </c>
      <c r="AU164" s="240" t="s">
        <v>87</v>
      </c>
      <c r="AY164" s="18" t="s">
        <v>158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85</v>
      </c>
      <c r="BK164" s="241">
        <f>ROUND(I164*H164,2)</f>
        <v>0</v>
      </c>
      <c r="BL164" s="18" t="s">
        <v>165</v>
      </c>
      <c r="BM164" s="240" t="s">
        <v>2351</v>
      </c>
    </row>
    <row r="165" s="2" customFormat="1" ht="37.8" customHeight="1">
      <c r="A165" s="39"/>
      <c r="B165" s="40"/>
      <c r="C165" s="228" t="s">
        <v>301</v>
      </c>
      <c r="D165" s="228" t="s">
        <v>161</v>
      </c>
      <c r="E165" s="229" t="s">
        <v>2352</v>
      </c>
      <c r="F165" s="230" t="s">
        <v>2353</v>
      </c>
      <c r="G165" s="231" t="s">
        <v>387</v>
      </c>
      <c r="H165" s="232">
        <v>124.736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42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165</v>
      </c>
      <c r="AT165" s="240" t="s">
        <v>161</v>
      </c>
      <c r="AU165" s="240" t="s">
        <v>87</v>
      </c>
      <c r="AY165" s="18" t="s">
        <v>158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85</v>
      </c>
      <c r="BK165" s="241">
        <f>ROUND(I165*H165,2)</f>
        <v>0</v>
      </c>
      <c r="BL165" s="18" t="s">
        <v>165</v>
      </c>
      <c r="BM165" s="240" t="s">
        <v>2354</v>
      </c>
    </row>
    <row r="166" s="13" customFormat="1">
      <c r="A166" s="13"/>
      <c r="B166" s="242"/>
      <c r="C166" s="243"/>
      <c r="D166" s="244" t="s">
        <v>167</v>
      </c>
      <c r="E166" s="245" t="s">
        <v>1</v>
      </c>
      <c r="F166" s="246" t="s">
        <v>2355</v>
      </c>
      <c r="G166" s="243"/>
      <c r="H166" s="247">
        <v>140.58500000000001</v>
      </c>
      <c r="I166" s="248"/>
      <c r="J166" s="243"/>
      <c r="K166" s="243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167</v>
      </c>
      <c r="AU166" s="253" t="s">
        <v>87</v>
      </c>
      <c r="AV166" s="13" t="s">
        <v>87</v>
      </c>
      <c r="AW166" s="13" t="s">
        <v>33</v>
      </c>
      <c r="AX166" s="13" t="s">
        <v>77</v>
      </c>
      <c r="AY166" s="253" t="s">
        <v>158</v>
      </c>
    </row>
    <row r="167" s="13" customFormat="1">
      <c r="A167" s="13"/>
      <c r="B167" s="242"/>
      <c r="C167" s="243"/>
      <c r="D167" s="244" t="s">
        <v>167</v>
      </c>
      <c r="E167" s="245" t="s">
        <v>1</v>
      </c>
      <c r="F167" s="246" t="s">
        <v>2356</v>
      </c>
      <c r="G167" s="243"/>
      <c r="H167" s="247">
        <v>-15.849</v>
      </c>
      <c r="I167" s="248"/>
      <c r="J167" s="243"/>
      <c r="K167" s="243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167</v>
      </c>
      <c r="AU167" s="253" t="s">
        <v>87</v>
      </c>
      <c r="AV167" s="13" t="s">
        <v>87</v>
      </c>
      <c r="AW167" s="13" t="s">
        <v>33</v>
      </c>
      <c r="AX167" s="13" t="s">
        <v>77</v>
      </c>
      <c r="AY167" s="253" t="s">
        <v>158</v>
      </c>
    </row>
    <row r="168" s="15" customFormat="1">
      <c r="A168" s="15"/>
      <c r="B168" s="268"/>
      <c r="C168" s="269"/>
      <c r="D168" s="244" t="s">
        <v>167</v>
      </c>
      <c r="E168" s="270" t="s">
        <v>1</v>
      </c>
      <c r="F168" s="271" t="s">
        <v>179</v>
      </c>
      <c r="G168" s="269"/>
      <c r="H168" s="272">
        <v>124.736</v>
      </c>
      <c r="I168" s="273"/>
      <c r="J168" s="269"/>
      <c r="K168" s="269"/>
      <c r="L168" s="274"/>
      <c r="M168" s="275"/>
      <c r="N168" s="276"/>
      <c r="O168" s="276"/>
      <c r="P168" s="276"/>
      <c r="Q168" s="276"/>
      <c r="R168" s="276"/>
      <c r="S168" s="276"/>
      <c r="T168" s="27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8" t="s">
        <v>167</v>
      </c>
      <c r="AU168" s="278" t="s">
        <v>87</v>
      </c>
      <c r="AV168" s="15" t="s">
        <v>165</v>
      </c>
      <c r="AW168" s="15" t="s">
        <v>33</v>
      </c>
      <c r="AX168" s="15" t="s">
        <v>85</v>
      </c>
      <c r="AY168" s="278" t="s">
        <v>158</v>
      </c>
    </row>
    <row r="169" s="12" customFormat="1" ht="25.92" customHeight="1">
      <c r="A169" s="12"/>
      <c r="B169" s="212"/>
      <c r="C169" s="213"/>
      <c r="D169" s="214" t="s">
        <v>76</v>
      </c>
      <c r="E169" s="215" t="s">
        <v>429</v>
      </c>
      <c r="F169" s="215" t="s">
        <v>430</v>
      </c>
      <c r="G169" s="213"/>
      <c r="H169" s="213"/>
      <c r="I169" s="216"/>
      <c r="J169" s="217">
        <f>BK169</f>
        <v>0</v>
      </c>
      <c r="K169" s="213"/>
      <c r="L169" s="218"/>
      <c r="M169" s="219"/>
      <c r="N169" s="220"/>
      <c r="O169" s="220"/>
      <c r="P169" s="221">
        <f>P170+P175</f>
        <v>0</v>
      </c>
      <c r="Q169" s="220"/>
      <c r="R169" s="221">
        <f>R170+R175</f>
        <v>0.0048000000000000004</v>
      </c>
      <c r="S169" s="220"/>
      <c r="T169" s="222">
        <f>T170+T175</f>
        <v>0.76412000000000002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3" t="s">
        <v>87</v>
      </c>
      <c r="AT169" s="224" t="s">
        <v>76</v>
      </c>
      <c r="AU169" s="224" t="s">
        <v>77</v>
      </c>
      <c r="AY169" s="223" t="s">
        <v>158</v>
      </c>
      <c r="BK169" s="225">
        <f>BK170+BK175</f>
        <v>0</v>
      </c>
    </row>
    <row r="170" s="12" customFormat="1" ht="22.8" customHeight="1">
      <c r="A170" s="12"/>
      <c r="B170" s="212"/>
      <c r="C170" s="213"/>
      <c r="D170" s="214" t="s">
        <v>76</v>
      </c>
      <c r="E170" s="226" t="s">
        <v>2357</v>
      </c>
      <c r="F170" s="226" t="s">
        <v>2358</v>
      </c>
      <c r="G170" s="213"/>
      <c r="H170" s="213"/>
      <c r="I170" s="216"/>
      <c r="J170" s="227">
        <f>BK170</f>
        <v>0</v>
      </c>
      <c r="K170" s="213"/>
      <c r="L170" s="218"/>
      <c r="M170" s="219"/>
      <c r="N170" s="220"/>
      <c r="O170" s="220"/>
      <c r="P170" s="221">
        <f>SUM(P171:P174)</f>
        <v>0</v>
      </c>
      <c r="Q170" s="220"/>
      <c r="R170" s="221">
        <f>SUM(R171:R174)</f>
        <v>0</v>
      </c>
      <c r="S170" s="220"/>
      <c r="T170" s="222">
        <f>SUM(T171:T174)</f>
        <v>0.76412000000000002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3" t="s">
        <v>87</v>
      </c>
      <c r="AT170" s="224" t="s">
        <v>76</v>
      </c>
      <c r="AU170" s="224" t="s">
        <v>85</v>
      </c>
      <c r="AY170" s="223" t="s">
        <v>158</v>
      </c>
      <c r="BK170" s="225">
        <f>SUM(BK171:BK174)</f>
        <v>0</v>
      </c>
    </row>
    <row r="171" s="2" customFormat="1" ht="14.4" customHeight="1">
      <c r="A171" s="39"/>
      <c r="B171" s="40"/>
      <c r="C171" s="228" t="s">
        <v>305</v>
      </c>
      <c r="D171" s="228" t="s">
        <v>161</v>
      </c>
      <c r="E171" s="229" t="s">
        <v>2359</v>
      </c>
      <c r="F171" s="230" t="s">
        <v>2360</v>
      </c>
      <c r="G171" s="231" t="s">
        <v>195</v>
      </c>
      <c r="H171" s="232">
        <v>54.579999999999998</v>
      </c>
      <c r="I171" s="233"/>
      <c r="J171" s="234">
        <f>ROUND(I171*H171,2)</f>
        <v>0</v>
      </c>
      <c r="K171" s="235"/>
      <c r="L171" s="45"/>
      <c r="M171" s="236" t="s">
        <v>1</v>
      </c>
      <c r="N171" s="237" t="s">
        <v>42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0.014</v>
      </c>
      <c r="T171" s="239">
        <f>S171*H171</f>
        <v>0.76412000000000002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249</v>
      </c>
      <c r="AT171" s="240" t="s">
        <v>161</v>
      </c>
      <c r="AU171" s="240" t="s">
        <v>87</v>
      </c>
      <c r="AY171" s="18" t="s">
        <v>158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85</v>
      </c>
      <c r="BK171" s="241">
        <f>ROUND(I171*H171,2)</f>
        <v>0</v>
      </c>
      <c r="BL171" s="18" t="s">
        <v>249</v>
      </c>
      <c r="BM171" s="240" t="s">
        <v>2361</v>
      </c>
    </row>
    <row r="172" s="13" customFormat="1">
      <c r="A172" s="13"/>
      <c r="B172" s="242"/>
      <c r="C172" s="243"/>
      <c r="D172" s="244" t="s">
        <v>167</v>
      </c>
      <c r="E172" s="245" t="s">
        <v>1</v>
      </c>
      <c r="F172" s="246" t="s">
        <v>2362</v>
      </c>
      <c r="G172" s="243"/>
      <c r="H172" s="247">
        <v>42.329999999999998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167</v>
      </c>
      <c r="AU172" s="253" t="s">
        <v>87</v>
      </c>
      <c r="AV172" s="13" t="s">
        <v>87</v>
      </c>
      <c r="AW172" s="13" t="s">
        <v>33</v>
      </c>
      <c r="AX172" s="13" t="s">
        <v>77</v>
      </c>
      <c r="AY172" s="253" t="s">
        <v>158</v>
      </c>
    </row>
    <row r="173" s="13" customFormat="1">
      <c r="A173" s="13"/>
      <c r="B173" s="242"/>
      <c r="C173" s="243"/>
      <c r="D173" s="244" t="s">
        <v>167</v>
      </c>
      <c r="E173" s="245" t="s">
        <v>1</v>
      </c>
      <c r="F173" s="246" t="s">
        <v>2363</v>
      </c>
      <c r="G173" s="243"/>
      <c r="H173" s="247">
        <v>12.25</v>
      </c>
      <c r="I173" s="248"/>
      <c r="J173" s="243"/>
      <c r="K173" s="243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167</v>
      </c>
      <c r="AU173" s="253" t="s">
        <v>87</v>
      </c>
      <c r="AV173" s="13" t="s">
        <v>87</v>
      </c>
      <c r="AW173" s="13" t="s">
        <v>33</v>
      </c>
      <c r="AX173" s="13" t="s">
        <v>77</v>
      </c>
      <c r="AY173" s="253" t="s">
        <v>158</v>
      </c>
    </row>
    <row r="174" s="15" customFormat="1">
      <c r="A174" s="15"/>
      <c r="B174" s="268"/>
      <c r="C174" s="269"/>
      <c r="D174" s="244" t="s">
        <v>167</v>
      </c>
      <c r="E174" s="270" t="s">
        <v>1</v>
      </c>
      <c r="F174" s="271" t="s">
        <v>179</v>
      </c>
      <c r="G174" s="269"/>
      <c r="H174" s="272">
        <v>54.579999999999998</v>
      </c>
      <c r="I174" s="273"/>
      <c r="J174" s="269"/>
      <c r="K174" s="269"/>
      <c r="L174" s="274"/>
      <c r="M174" s="275"/>
      <c r="N174" s="276"/>
      <c r="O174" s="276"/>
      <c r="P174" s="276"/>
      <c r="Q174" s="276"/>
      <c r="R174" s="276"/>
      <c r="S174" s="276"/>
      <c r="T174" s="27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8" t="s">
        <v>167</v>
      </c>
      <c r="AU174" s="278" t="s">
        <v>87</v>
      </c>
      <c r="AV174" s="15" t="s">
        <v>165</v>
      </c>
      <c r="AW174" s="15" t="s">
        <v>33</v>
      </c>
      <c r="AX174" s="15" t="s">
        <v>85</v>
      </c>
      <c r="AY174" s="278" t="s">
        <v>158</v>
      </c>
    </row>
    <row r="175" s="12" customFormat="1" ht="22.8" customHeight="1">
      <c r="A175" s="12"/>
      <c r="B175" s="212"/>
      <c r="C175" s="213"/>
      <c r="D175" s="214" t="s">
        <v>76</v>
      </c>
      <c r="E175" s="226" t="s">
        <v>589</v>
      </c>
      <c r="F175" s="226" t="s">
        <v>590</v>
      </c>
      <c r="G175" s="213"/>
      <c r="H175" s="213"/>
      <c r="I175" s="216"/>
      <c r="J175" s="227">
        <f>BK175</f>
        <v>0</v>
      </c>
      <c r="K175" s="213"/>
      <c r="L175" s="218"/>
      <c r="M175" s="219"/>
      <c r="N175" s="220"/>
      <c r="O175" s="220"/>
      <c r="P175" s="221">
        <f>P176</f>
        <v>0</v>
      </c>
      <c r="Q175" s="220"/>
      <c r="R175" s="221">
        <f>R176</f>
        <v>0.0048000000000000004</v>
      </c>
      <c r="S175" s="220"/>
      <c r="T175" s="222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3" t="s">
        <v>87</v>
      </c>
      <c r="AT175" s="224" t="s">
        <v>76</v>
      </c>
      <c r="AU175" s="224" t="s">
        <v>85</v>
      </c>
      <c r="AY175" s="223" t="s">
        <v>158</v>
      </c>
      <c r="BK175" s="225">
        <f>BK176</f>
        <v>0</v>
      </c>
    </row>
    <row r="176" s="2" customFormat="1" ht="24.15" customHeight="1">
      <c r="A176" s="39"/>
      <c r="B176" s="40"/>
      <c r="C176" s="228" t="s">
        <v>309</v>
      </c>
      <c r="D176" s="228" t="s">
        <v>161</v>
      </c>
      <c r="E176" s="229" t="s">
        <v>2364</v>
      </c>
      <c r="F176" s="230" t="s">
        <v>2365</v>
      </c>
      <c r="G176" s="231" t="s">
        <v>223</v>
      </c>
      <c r="H176" s="232">
        <v>12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42</v>
      </c>
      <c r="O176" s="92"/>
      <c r="P176" s="238">
        <f>O176*H176</f>
        <v>0</v>
      </c>
      <c r="Q176" s="238">
        <v>0.00040000000000000002</v>
      </c>
      <c r="R176" s="238">
        <f>Q176*H176</f>
        <v>0.0048000000000000004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249</v>
      </c>
      <c r="AT176" s="240" t="s">
        <v>161</v>
      </c>
      <c r="AU176" s="240" t="s">
        <v>87</v>
      </c>
      <c r="AY176" s="18" t="s">
        <v>158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85</v>
      </c>
      <c r="BK176" s="241">
        <f>ROUND(I176*H176,2)</f>
        <v>0</v>
      </c>
      <c r="BL176" s="18" t="s">
        <v>249</v>
      </c>
      <c r="BM176" s="240" t="s">
        <v>2366</v>
      </c>
    </row>
    <row r="177" s="12" customFormat="1" ht="25.92" customHeight="1">
      <c r="A177" s="12"/>
      <c r="B177" s="212"/>
      <c r="C177" s="213"/>
      <c r="D177" s="214" t="s">
        <v>76</v>
      </c>
      <c r="E177" s="215" t="s">
        <v>114</v>
      </c>
      <c r="F177" s="215" t="s">
        <v>772</v>
      </c>
      <c r="G177" s="213"/>
      <c r="H177" s="213"/>
      <c r="I177" s="216"/>
      <c r="J177" s="217">
        <f>BK177</f>
        <v>0</v>
      </c>
      <c r="K177" s="213"/>
      <c r="L177" s="218"/>
      <c r="M177" s="219"/>
      <c r="N177" s="220"/>
      <c r="O177" s="220"/>
      <c r="P177" s="221">
        <f>P178+P180</f>
        <v>0</v>
      </c>
      <c r="Q177" s="220"/>
      <c r="R177" s="221">
        <f>R178+R180</f>
        <v>0</v>
      </c>
      <c r="S177" s="220"/>
      <c r="T177" s="222">
        <f>T178+T180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3" t="s">
        <v>188</v>
      </c>
      <c r="AT177" s="224" t="s">
        <v>76</v>
      </c>
      <c r="AU177" s="224" t="s">
        <v>77</v>
      </c>
      <c r="AY177" s="223" t="s">
        <v>158</v>
      </c>
      <c r="BK177" s="225">
        <f>BK178+BK180</f>
        <v>0</v>
      </c>
    </row>
    <row r="178" s="12" customFormat="1" ht="22.8" customHeight="1">
      <c r="A178" s="12"/>
      <c r="B178" s="212"/>
      <c r="C178" s="213"/>
      <c r="D178" s="214" t="s">
        <v>76</v>
      </c>
      <c r="E178" s="226" t="s">
        <v>2367</v>
      </c>
      <c r="F178" s="226" t="s">
        <v>2368</v>
      </c>
      <c r="G178" s="213"/>
      <c r="H178" s="213"/>
      <c r="I178" s="216"/>
      <c r="J178" s="227">
        <f>BK178</f>
        <v>0</v>
      </c>
      <c r="K178" s="213"/>
      <c r="L178" s="218"/>
      <c r="M178" s="219"/>
      <c r="N178" s="220"/>
      <c r="O178" s="220"/>
      <c r="P178" s="221">
        <f>P179</f>
        <v>0</v>
      </c>
      <c r="Q178" s="220"/>
      <c r="R178" s="221">
        <f>R179</f>
        <v>0</v>
      </c>
      <c r="S178" s="220"/>
      <c r="T178" s="222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3" t="s">
        <v>188</v>
      </c>
      <c r="AT178" s="224" t="s">
        <v>76</v>
      </c>
      <c r="AU178" s="224" t="s">
        <v>85</v>
      </c>
      <c r="AY178" s="223" t="s">
        <v>158</v>
      </c>
      <c r="BK178" s="225">
        <f>BK179</f>
        <v>0</v>
      </c>
    </row>
    <row r="179" s="2" customFormat="1" ht="14.4" customHeight="1">
      <c r="A179" s="39"/>
      <c r="B179" s="40"/>
      <c r="C179" s="228" t="s">
        <v>314</v>
      </c>
      <c r="D179" s="228" t="s">
        <v>161</v>
      </c>
      <c r="E179" s="229" t="s">
        <v>2369</v>
      </c>
      <c r="F179" s="230" t="s">
        <v>2370</v>
      </c>
      <c r="G179" s="231" t="s">
        <v>2371</v>
      </c>
      <c r="H179" s="232">
        <v>1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42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778</v>
      </c>
      <c r="AT179" s="240" t="s">
        <v>161</v>
      </c>
      <c r="AU179" s="240" t="s">
        <v>87</v>
      </c>
      <c r="AY179" s="18" t="s">
        <v>158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85</v>
      </c>
      <c r="BK179" s="241">
        <f>ROUND(I179*H179,2)</f>
        <v>0</v>
      </c>
      <c r="BL179" s="18" t="s">
        <v>778</v>
      </c>
      <c r="BM179" s="240" t="s">
        <v>2372</v>
      </c>
    </row>
    <row r="180" s="12" customFormat="1" ht="22.8" customHeight="1">
      <c r="A180" s="12"/>
      <c r="B180" s="212"/>
      <c r="C180" s="213"/>
      <c r="D180" s="214" t="s">
        <v>76</v>
      </c>
      <c r="E180" s="226" t="s">
        <v>2373</v>
      </c>
      <c r="F180" s="226" t="s">
        <v>2374</v>
      </c>
      <c r="G180" s="213"/>
      <c r="H180" s="213"/>
      <c r="I180" s="216"/>
      <c r="J180" s="227">
        <f>BK180</f>
        <v>0</v>
      </c>
      <c r="K180" s="213"/>
      <c r="L180" s="218"/>
      <c r="M180" s="219"/>
      <c r="N180" s="220"/>
      <c r="O180" s="220"/>
      <c r="P180" s="221">
        <f>P181</f>
        <v>0</v>
      </c>
      <c r="Q180" s="220"/>
      <c r="R180" s="221">
        <f>R181</f>
        <v>0</v>
      </c>
      <c r="S180" s="220"/>
      <c r="T180" s="222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3" t="s">
        <v>188</v>
      </c>
      <c r="AT180" s="224" t="s">
        <v>76</v>
      </c>
      <c r="AU180" s="224" t="s">
        <v>85</v>
      </c>
      <c r="AY180" s="223" t="s">
        <v>158</v>
      </c>
      <c r="BK180" s="225">
        <f>BK181</f>
        <v>0</v>
      </c>
    </row>
    <row r="181" s="2" customFormat="1" ht="37.8" customHeight="1">
      <c r="A181" s="39"/>
      <c r="B181" s="40"/>
      <c r="C181" s="228" t="s">
        <v>318</v>
      </c>
      <c r="D181" s="228" t="s">
        <v>161</v>
      </c>
      <c r="E181" s="229" t="s">
        <v>2278</v>
      </c>
      <c r="F181" s="230" t="s">
        <v>2279</v>
      </c>
      <c r="G181" s="231" t="s">
        <v>298</v>
      </c>
      <c r="H181" s="232">
        <v>1</v>
      </c>
      <c r="I181" s="233"/>
      <c r="J181" s="234">
        <f>ROUND(I181*H181,2)</f>
        <v>0</v>
      </c>
      <c r="K181" s="235"/>
      <c r="L181" s="45"/>
      <c r="M181" s="302" t="s">
        <v>1</v>
      </c>
      <c r="N181" s="303" t="s">
        <v>42</v>
      </c>
      <c r="O181" s="304"/>
      <c r="P181" s="305">
        <f>O181*H181</f>
        <v>0</v>
      </c>
      <c r="Q181" s="305">
        <v>0</v>
      </c>
      <c r="R181" s="305">
        <f>Q181*H181</f>
        <v>0</v>
      </c>
      <c r="S181" s="305">
        <v>0</v>
      </c>
      <c r="T181" s="30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778</v>
      </c>
      <c r="AT181" s="240" t="s">
        <v>161</v>
      </c>
      <c r="AU181" s="240" t="s">
        <v>87</v>
      </c>
      <c r="AY181" s="18" t="s">
        <v>158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85</v>
      </c>
      <c r="BK181" s="241">
        <f>ROUND(I181*H181,2)</f>
        <v>0</v>
      </c>
      <c r="BL181" s="18" t="s">
        <v>778</v>
      </c>
      <c r="BM181" s="240" t="s">
        <v>2375</v>
      </c>
    </row>
    <row r="182" s="2" customFormat="1" ht="6.96" customHeight="1">
      <c r="A182" s="39"/>
      <c r="B182" s="67"/>
      <c r="C182" s="68"/>
      <c r="D182" s="68"/>
      <c r="E182" s="68"/>
      <c r="F182" s="68"/>
      <c r="G182" s="68"/>
      <c r="H182" s="68"/>
      <c r="I182" s="68"/>
      <c r="J182" s="68"/>
      <c r="K182" s="68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R8D2hSGnp67/fzze9RQVul3pgk6iemSV0cAtJ2+7FfIY5O3lF90K2kDhiEnaHCjlzgRB6fiEg/LoNgpsHs16Og==" hashValue="pZxkVmGjF2pxHzDDz7LVzKesECe/1VgVGyY8In05yIm8kgYfO0ofb9sThD8TQhUi3fQGZBZmqCt5+3JrTCrKDQ==" algorithmName="SHA-512" password="CC35"/>
  <autoFilter ref="C125:K18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2020-08-09T14:25:13Z</dcterms:created>
  <dcterms:modified xsi:type="dcterms:W3CDTF">2020-08-09T14:25:27Z</dcterms:modified>
</cp:coreProperties>
</file>